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ffat\Documents\"/>
    </mc:Choice>
  </mc:AlternateContent>
  <xr:revisionPtr revIDLastSave="0" documentId="13_ncr:1_{6A692974-8C34-4D5C-A4B4-F3D45E92918F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cap" sheetId="1" r:id="rId1"/>
    <sheet name="Prem Cost Components" sheetId="18" state="hidden" r:id="rId2"/>
    <sheet name="Sitework" sheetId="39" state="hidden" r:id="rId3"/>
    <sheet name="Garage" sheetId="40" state="hidden" r:id="rId4"/>
    <sheet name="Class A Comps" sheetId="16" state="hidden" r:id="rId5"/>
    <sheet name="Garage - Add 3rd Level" sheetId="21" state="hidden" r:id="rId6"/>
    <sheet name="Select Demo of 1244 19th St" sheetId="23" state="hidden" r:id="rId7"/>
    <sheet name="Select Demo of 1924 N St" sheetId="24" state="hidden" r:id="rId8"/>
    <sheet name="General Conditions" sheetId="9" state="hidden" r:id="rId9"/>
    <sheet name="GC Labor Schedule" sheetId="35" state="hidden" r:id="rId10"/>
    <sheet name="Take-Offs" sheetId="25" state="hidden" r:id="rId11"/>
    <sheet name="List of Allowances" sheetId="31" state="hidden" r:id="rId12"/>
    <sheet name="Proposed Value Engineering" sheetId="34" state="hidden" r:id="rId13"/>
  </sheets>
  <definedNames>
    <definedName name="_xlnm.Print_Area" localSheetId="4">'Class A Comps'!$A$1:$M$153</definedName>
    <definedName name="_xlnm.Print_Area" localSheetId="3">Garage!$A$1:$J$515</definedName>
    <definedName name="_xlnm.Print_Area" localSheetId="5">'Garage - Add 3rd Level'!$A$1:$I$116</definedName>
    <definedName name="_xlnm.Print_Area" localSheetId="8">'General Conditions'!$A$1:$I$35</definedName>
    <definedName name="_xlnm.Print_Area" localSheetId="11">'List of Allowances'!$A$1:$I$70</definedName>
    <definedName name="_xlnm.Print_Area" localSheetId="12">'Proposed Value Engineering'!$A$1:$L$85</definedName>
    <definedName name="_xlnm.Print_Area" localSheetId="0">Recap!$A$1:$E$57</definedName>
    <definedName name="_xlnm.Print_Area" localSheetId="6">'Select Demo of 1244 19th St'!$A$1:$I$93</definedName>
    <definedName name="_xlnm.Print_Area" localSheetId="7">'Select Demo of 1924 N St'!$A$1:$I$93</definedName>
    <definedName name="_xlnm.Print_Area" localSheetId="2">Sitework!$A$1:$J$515</definedName>
    <definedName name="_xlnm.Print_Area" localSheetId="10">'Take-Offs'!$A$1:$I$262</definedName>
    <definedName name="_xlnm.Print_Titles" localSheetId="4">'Class A Comps'!$1:$19</definedName>
    <definedName name="_xlnm.Print_Titles" localSheetId="3">Garage!$1:$17</definedName>
    <definedName name="_xlnm.Print_Titles" localSheetId="5">'Garage - Add 3rd Level'!$1:$21</definedName>
    <definedName name="_xlnm.Print_Titles" localSheetId="8">'General Conditions'!$1:$17</definedName>
    <definedName name="_xlnm.Print_Titles" localSheetId="11">'List of Allowances'!$1:$15</definedName>
    <definedName name="_xlnm.Print_Titles" localSheetId="1">'Prem Cost Components'!$1:$16</definedName>
    <definedName name="_xlnm.Print_Titles" localSheetId="12">'Proposed Value Engineering'!$1:$15</definedName>
    <definedName name="_xlnm.Print_Titles" localSheetId="0">Recap!$1:$12</definedName>
    <definedName name="_xlnm.Print_Titles" localSheetId="6">'Select Demo of 1244 19th St'!$1:$21</definedName>
    <definedName name="_xlnm.Print_Titles" localSheetId="7">'Select Demo of 1924 N St'!$1:$21</definedName>
    <definedName name="_xlnm.Print_Titles" localSheetId="2">Sitework!$1:$17</definedName>
    <definedName name="_xlnm.Print_Titles" localSheetId="10">'Take-Offs'!$1:$14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0" i="40" l="1"/>
  <c r="H509" i="40"/>
  <c r="H508" i="40"/>
  <c r="J508" i="40" s="1"/>
  <c r="H507" i="40"/>
  <c r="H506" i="40"/>
  <c r="H505" i="40"/>
  <c r="H504" i="40"/>
  <c r="J504" i="40" s="1"/>
  <c r="H503" i="40"/>
  <c r="H502" i="40"/>
  <c r="H501" i="40"/>
  <c r="H500" i="40"/>
  <c r="J500" i="40" s="1"/>
  <c r="H499" i="40"/>
  <c r="H498" i="40"/>
  <c r="H497" i="40"/>
  <c r="H496" i="40"/>
  <c r="J496" i="40" s="1"/>
  <c r="H495" i="40"/>
  <c r="H494" i="40"/>
  <c r="H493" i="40"/>
  <c r="H492" i="40"/>
  <c r="J492" i="40" s="1"/>
  <c r="H491" i="40"/>
  <c r="H490" i="40"/>
  <c r="H489" i="40"/>
  <c r="H488" i="40"/>
  <c r="J488" i="40" s="1"/>
  <c r="H487" i="40"/>
  <c r="H486" i="40"/>
  <c r="H485" i="40"/>
  <c r="H484" i="40"/>
  <c r="J484" i="40" s="1"/>
  <c r="H483" i="40"/>
  <c r="H482" i="40"/>
  <c r="H479" i="40"/>
  <c r="J479" i="40" s="1"/>
  <c r="H478" i="40"/>
  <c r="H477" i="40"/>
  <c r="H476" i="40"/>
  <c r="H475" i="40"/>
  <c r="J475" i="40" s="1"/>
  <c r="H474" i="40"/>
  <c r="H473" i="40"/>
  <c r="H472" i="40"/>
  <c r="H471" i="40"/>
  <c r="J471" i="40" s="1"/>
  <c r="H470" i="40"/>
  <c r="H469" i="40"/>
  <c r="H468" i="40"/>
  <c r="H467" i="40"/>
  <c r="J467" i="40" s="1"/>
  <c r="H466" i="40"/>
  <c r="H465" i="40"/>
  <c r="H464" i="40"/>
  <c r="H463" i="40"/>
  <c r="J463" i="40" s="1"/>
  <c r="H462" i="40"/>
  <c r="H461" i="40"/>
  <c r="H460" i="40"/>
  <c r="H459" i="40"/>
  <c r="J459" i="40" s="1"/>
  <c r="H458" i="40"/>
  <c r="H457" i="40"/>
  <c r="H456" i="40"/>
  <c r="H455" i="40"/>
  <c r="J455" i="40" s="1"/>
  <c r="H454" i="40"/>
  <c r="H453" i="40"/>
  <c r="H452" i="40"/>
  <c r="H451" i="40"/>
  <c r="J451" i="40" s="1"/>
  <c r="H450" i="40"/>
  <c r="H449" i="40"/>
  <c r="H448" i="40"/>
  <c r="H447" i="40"/>
  <c r="J447" i="40" s="1"/>
  <c r="H446" i="40"/>
  <c r="H445" i="40"/>
  <c r="H444" i="40"/>
  <c r="H443" i="40"/>
  <c r="J443" i="40" s="1"/>
  <c r="H442" i="40"/>
  <c r="H441" i="40"/>
  <c r="H440" i="40"/>
  <c r="H439" i="40"/>
  <c r="J439" i="40" s="1"/>
  <c r="H438" i="40"/>
  <c r="H437" i="40"/>
  <c r="H436" i="40"/>
  <c r="H435" i="40"/>
  <c r="J435" i="40" s="1"/>
  <c r="H434" i="40"/>
  <c r="H433" i="40"/>
  <c r="H430" i="40"/>
  <c r="J430" i="40" s="1"/>
  <c r="H429" i="40"/>
  <c r="H428" i="40"/>
  <c r="H427" i="40"/>
  <c r="H426" i="40"/>
  <c r="J426" i="40" s="1"/>
  <c r="H425" i="40"/>
  <c r="H424" i="40"/>
  <c r="H423" i="40"/>
  <c r="H422" i="40"/>
  <c r="J422" i="40" s="1"/>
  <c r="H421" i="40"/>
  <c r="H420" i="40"/>
  <c r="H419" i="40"/>
  <c r="H418" i="40"/>
  <c r="J418" i="40" s="1"/>
  <c r="H417" i="40"/>
  <c r="H416" i="40"/>
  <c r="H415" i="40"/>
  <c r="H414" i="40"/>
  <c r="J414" i="40" s="1"/>
  <c r="H413" i="40"/>
  <c r="H412" i="40"/>
  <c r="H411" i="40"/>
  <c r="H410" i="40"/>
  <c r="J410" i="40" s="1"/>
  <c r="H409" i="40"/>
  <c r="H408" i="40"/>
  <c r="H405" i="40"/>
  <c r="J405" i="40" s="1"/>
  <c r="H404" i="40"/>
  <c r="H403" i="40"/>
  <c r="H400" i="40"/>
  <c r="J400" i="40" s="1"/>
  <c r="H397" i="40"/>
  <c r="H396" i="40"/>
  <c r="H395" i="40"/>
  <c r="J395" i="40" s="1"/>
  <c r="H394" i="40"/>
  <c r="H393" i="40"/>
  <c r="H392" i="40"/>
  <c r="H391" i="40"/>
  <c r="J391" i="40" s="1"/>
  <c r="H390" i="40"/>
  <c r="H389" i="40"/>
  <c r="H388" i="40"/>
  <c r="H385" i="40"/>
  <c r="H382" i="40"/>
  <c r="H381" i="40"/>
  <c r="H380" i="40"/>
  <c r="H379" i="40"/>
  <c r="J379" i="40" s="1"/>
  <c r="H378" i="40"/>
  <c r="H377" i="40"/>
  <c r="H376" i="40"/>
  <c r="H373" i="40"/>
  <c r="J373" i="40" s="1"/>
  <c r="H372" i="40"/>
  <c r="H371" i="40"/>
  <c r="H370" i="40"/>
  <c r="H369" i="40"/>
  <c r="J369" i="40" s="1"/>
  <c r="H368" i="40"/>
  <c r="H367" i="40"/>
  <c r="H364" i="40"/>
  <c r="H363" i="40"/>
  <c r="J363" i="40" s="1"/>
  <c r="H362" i="40"/>
  <c r="H361" i="40"/>
  <c r="H358" i="40"/>
  <c r="J358" i="40" s="1"/>
  <c r="H357" i="40"/>
  <c r="H356" i="40"/>
  <c r="H355" i="40"/>
  <c r="H354" i="40"/>
  <c r="H353" i="40"/>
  <c r="H352" i="40"/>
  <c r="H351" i="40"/>
  <c r="H350" i="40"/>
  <c r="J350" i="40" s="1"/>
  <c r="H349" i="40"/>
  <c r="H348" i="40"/>
  <c r="H347" i="40"/>
  <c r="H346" i="40"/>
  <c r="J346" i="40" s="1"/>
  <c r="H343" i="40"/>
  <c r="H342" i="40"/>
  <c r="H341" i="40"/>
  <c r="H338" i="40"/>
  <c r="H337" i="40"/>
  <c r="J337" i="40" s="1"/>
  <c r="H336" i="40"/>
  <c r="H335" i="40"/>
  <c r="H334" i="40"/>
  <c r="H333" i="40"/>
  <c r="J333" i="40" s="1"/>
  <c r="H332" i="40"/>
  <c r="H331" i="40"/>
  <c r="H330" i="40"/>
  <c r="J330" i="40" s="1"/>
  <c r="H329" i="40"/>
  <c r="J329" i="40" s="1"/>
  <c r="H328" i="40"/>
  <c r="H327" i="40"/>
  <c r="J327" i="40" s="1"/>
  <c r="H326" i="40"/>
  <c r="H325" i="40"/>
  <c r="H324" i="40"/>
  <c r="H321" i="40"/>
  <c r="H320" i="40"/>
  <c r="J320" i="40" s="1"/>
  <c r="H319" i="40"/>
  <c r="H318" i="40"/>
  <c r="H317" i="40"/>
  <c r="J317" i="40" s="1"/>
  <c r="H316" i="40"/>
  <c r="H315" i="40"/>
  <c r="J315" i="40" s="1"/>
  <c r="H314" i="40"/>
  <c r="J314" i="40" s="1"/>
  <c r="H313" i="40"/>
  <c r="H312" i="40"/>
  <c r="J312" i="40" s="1"/>
  <c r="H311" i="40"/>
  <c r="H310" i="40"/>
  <c r="H309" i="40"/>
  <c r="J309" i="40" s="1"/>
  <c r="H308" i="40"/>
  <c r="H305" i="40"/>
  <c r="J305" i="40" s="1"/>
  <c r="H304" i="40"/>
  <c r="H303" i="40"/>
  <c r="J303" i="40" s="1"/>
  <c r="H302" i="40"/>
  <c r="H301" i="40"/>
  <c r="H300" i="40"/>
  <c r="J300" i="40" s="1"/>
  <c r="H299" i="40"/>
  <c r="H298" i="40"/>
  <c r="J298" i="40" s="1"/>
  <c r="H297" i="40"/>
  <c r="J297" i="40" s="1"/>
  <c r="H296" i="40"/>
  <c r="H295" i="40"/>
  <c r="J295" i="40" s="1"/>
  <c r="H294" i="40"/>
  <c r="H293" i="40"/>
  <c r="H292" i="40"/>
  <c r="J292" i="40" s="1"/>
  <c r="H291" i="40"/>
  <c r="H290" i="40"/>
  <c r="J290" i="40" s="1"/>
  <c r="H289" i="40"/>
  <c r="J289" i="40" s="1"/>
  <c r="H288" i="40"/>
  <c r="H287" i="40"/>
  <c r="J287" i="40" s="1"/>
  <c r="H286" i="40"/>
  <c r="H285" i="40"/>
  <c r="H284" i="40"/>
  <c r="J284" i="40" s="1"/>
  <c r="H283" i="40"/>
  <c r="H282" i="40"/>
  <c r="J282" i="40" s="1"/>
  <c r="H281" i="40"/>
  <c r="J281" i="40" s="1"/>
  <c r="H280" i="40"/>
  <c r="H279" i="40"/>
  <c r="J279" i="40" s="1"/>
  <c r="H278" i="40"/>
  <c r="H277" i="40"/>
  <c r="H276" i="40"/>
  <c r="J276" i="40" s="1"/>
  <c r="H275" i="40"/>
  <c r="J275" i="40" s="1"/>
  <c r="H274" i="40"/>
  <c r="J274" i="40" s="1"/>
  <c r="H273" i="40"/>
  <c r="J273" i="40" s="1"/>
  <c r="H272" i="40"/>
  <c r="H271" i="40"/>
  <c r="H268" i="40"/>
  <c r="J268" i="40" s="1"/>
  <c r="H267" i="40"/>
  <c r="J267" i="40" s="1"/>
  <c r="H266" i="40"/>
  <c r="J266" i="40" s="1"/>
  <c r="H265" i="40"/>
  <c r="J265" i="40" s="1"/>
  <c r="H264" i="40"/>
  <c r="J264" i="40" s="1"/>
  <c r="H263" i="40"/>
  <c r="H262" i="40"/>
  <c r="J262" i="40" s="1"/>
  <c r="H261" i="40"/>
  <c r="H260" i="40"/>
  <c r="J260" i="40" s="1"/>
  <c r="H259" i="40"/>
  <c r="J259" i="40" s="1"/>
  <c r="H258" i="40"/>
  <c r="J258" i="40" s="1"/>
  <c r="H257" i="40"/>
  <c r="J257" i="40" s="1"/>
  <c r="H256" i="40"/>
  <c r="J256" i="40" s="1"/>
  <c r="H255" i="40"/>
  <c r="H254" i="40"/>
  <c r="J254" i="40" s="1"/>
  <c r="H253" i="40"/>
  <c r="H252" i="40"/>
  <c r="J252" i="40" s="1"/>
  <c r="H251" i="40"/>
  <c r="J251" i="40" s="1"/>
  <c r="H250" i="40"/>
  <c r="J250" i="40" s="1"/>
  <c r="H249" i="40"/>
  <c r="J249" i="40" s="1"/>
  <c r="H248" i="40"/>
  <c r="J248" i="40" s="1"/>
  <c r="H247" i="40"/>
  <c r="H246" i="40"/>
  <c r="H243" i="40"/>
  <c r="J243" i="40" s="1"/>
  <c r="H242" i="40"/>
  <c r="J242" i="40" s="1"/>
  <c r="H241" i="40"/>
  <c r="J241" i="40" s="1"/>
  <c r="H240" i="40"/>
  <c r="J240" i="40" s="1"/>
  <c r="H239" i="40"/>
  <c r="J239" i="40" s="1"/>
  <c r="H238" i="40"/>
  <c r="H237" i="40"/>
  <c r="J237" i="40" s="1"/>
  <c r="H236" i="40"/>
  <c r="H235" i="40"/>
  <c r="J235" i="40" s="1"/>
  <c r="H234" i="40"/>
  <c r="J234" i="40" s="1"/>
  <c r="H233" i="40"/>
  <c r="J233" i="40" s="1"/>
  <c r="H232" i="40"/>
  <c r="J232" i="40" s="1"/>
  <c r="H231" i="40"/>
  <c r="J231" i="40" s="1"/>
  <c r="H230" i="40"/>
  <c r="J230" i="40" s="1"/>
  <c r="H229" i="40"/>
  <c r="J229" i="40" s="1"/>
  <c r="H228" i="40"/>
  <c r="J228" i="40" s="1"/>
  <c r="H227" i="40"/>
  <c r="J227" i="40" s="1"/>
  <c r="H226" i="40"/>
  <c r="J226" i="40" s="1"/>
  <c r="H225" i="40"/>
  <c r="J225" i="40" s="1"/>
  <c r="H224" i="40"/>
  <c r="J224" i="40" s="1"/>
  <c r="H223" i="40"/>
  <c r="J223" i="40" s="1"/>
  <c r="H222" i="40"/>
  <c r="J222" i="40" s="1"/>
  <c r="H221" i="40"/>
  <c r="J221" i="40" s="1"/>
  <c r="H220" i="40"/>
  <c r="J220" i="40" s="1"/>
  <c r="H219" i="40"/>
  <c r="J219" i="40" s="1"/>
  <c r="H218" i="40"/>
  <c r="J218" i="40" s="1"/>
  <c r="H217" i="40"/>
  <c r="J217" i="40" s="1"/>
  <c r="H216" i="40"/>
  <c r="J216" i="40" s="1"/>
  <c r="H215" i="40"/>
  <c r="J215" i="40" s="1"/>
  <c r="H214" i="40"/>
  <c r="J214" i="40" s="1"/>
  <c r="H213" i="40"/>
  <c r="J213" i="40" s="1"/>
  <c r="H212" i="40"/>
  <c r="J212" i="40" s="1"/>
  <c r="H209" i="40"/>
  <c r="J209" i="40" s="1"/>
  <c r="H208" i="40"/>
  <c r="J208" i="40" s="1"/>
  <c r="H207" i="40"/>
  <c r="J207" i="40" s="1"/>
  <c r="H206" i="40"/>
  <c r="J206" i="40" s="1"/>
  <c r="H205" i="40"/>
  <c r="J205" i="40" s="1"/>
  <c r="H204" i="40"/>
  <c r="J204" i="40" s="1"/>
  <c r="H203" i="40"/>
  <c r="J203" i="40" s="1"/>
  <c r="H202" i="40"/>
  <c r="J202" i="40" s="1"/>
  <c r="H201" i="40"/>
  <c r="J201" i="40" s="1"/>
  <c r="H200" i="40"/>
  <c r="J200" i="40" s="1"/>
  <c r="H199" i="40"/>
  <c r="J199" i="40" s="1"/>
  <c r="H198" i="40"/>
  <c r="J198" i="40" s="1"/>
  <c r="H197" i="40"/>
  <c r="J197" i="40" s="1"/>
  <c r="H196" i="40"/>
  <c r="J196" i="40" s="1"/>
  <c r="H195" i="40"/>
  <c r="J195" i="40" s="1"/>
  <c r="H194" i="40"/>
  <c r="J194" i="40" s="1"/>
  <c r="H193" i="40"/>
  <c r="J193" i="40" s="1"/>
  <c r="H192" i="40"/>
  <c r="J192" i="40" s="1"/>
  <c r="H191" i="40"/>
  <c r="J191" i="40" s="1"/>
  <c r="H190" i="40"/>
  <c r="J190" i="40" s="1"/>
  <c r="H189" i="40"/>
  <c r="J189" i="40" s="1"/>
  <c r="H188" i="40"/>
  <c r="J188" i="40" s="1"/>
  <c r="H187" i="40"/>
  <c r="J187" i="40" s="1"/>
  <c r="H186" i="40"/>
  <c r="J186" i="40" s="1"/>
  <c r="H185" i="40"/>
  <c r="J185" i="40" s="1"/>
  <c r="H184" i="40"/>
  <c r="J184" i="40" s="1"/>
  <c r="H183" i="40"/>
  <c r="J183" i="40" s="1"/>
  <c r="H182" i="40"/>
  <c r="J182" i="40" s="1"/>
  <c r="H181" i="40"/>
  <c r="J181" i="40" s="1"/>
  <c r="H180" i="40"/>
  <c r="J180" i="40" s="1"/>
  <c r="H179" i="40"/>
  <c r="J179" i="40" s="1"/>
  <c r="H178" i="40"/>
  <c r="J178" i="40" s="1"/>
  <c r="H177" i="40"/>
  <c r="J177" i="40" s="1"/>
  <c r="H176" i="40"/>
  <c r="J176" i="40" s="1"/>
  <c r="H175" i="40"/>
  <c r="J175" i="40" s="1"/>
  <c r="H174" i="40"/>
  <c r="J174" i="40" s="1"/>
  <c r="H173" i="40"/>
  <c r="J173" i="40" s="1"/>
  <c r="H172" i="40"/>
  <c r="J172" i="40" s="1"/>
  <c r="H171" i="40"/>
  <c r="J171" i="40" s="1"/>
  <c r="H170" i="40"/>
  <c r="J170" i="40" s="1"/>
  <c r="H169" i="40"/>
  <c r="J169" i="40" s="1"/>
  <c r="H168" i="40"/>
  <c r="J168" i="40" s="1"/>
  <c r="H167" i="40"/>
  <c r="J167" i="40" s="1"/>
  <c r="H166" i="40"/>
  <c r="J165" i="40"/>
  <c r="H163" i="40"/>
  <c r="J163" i="40" s="1"/>
  <c r="H162" i="40"/>
  <c r="J162" i="40" s="1"/>
  <c r="H161" i="40"/>
  <c r="J161" i="40" s="1"/>
  <c r="H160" i="40"/>
  <c r="J160" i="40" s="1"/>
  <c r="H159" i="40"/>
  <c r="J159" i="40" s="1"/>
  <c r="H158" i="40"/>
  <c r="J158" i="40" s="1"/>
  <c r="H157" i="40"/>
  <c r="J157" i="40" s="1"/>
  <c r="H156" i="40"/>
  <c r="J156" i="40" s="1"/>
  <c r="H155" i="40"/>
  <c r="J155" i="40" s="1"/>
  <c r="H154" i="40"/>
  <c r="J154" i="40" s="1"/>
  <c r="H153" i="40"/>
  <c r="J153" i="40" s="1"/>
  <c r="H152" i="40"/>
  <c r="J152" i="40" s="1"/>
  <c r="H151" i="40"/>
  <c r="J151" i="40" s="1"/>
  <c r="H150" i="40"/>
  <c r="J150" i="40" s="1"/>
  <c r="H149" i="40"/>
  <c r="J148" i="40"/>
  <c r="H146" i="40"/>
  <c r="J146" i="40" s="1"/>
  <c r="H145" i="40"/>
  <c r="J145" i="40" s="1"/>
  <c r="H144" i="40"/>
  <c r="J144" i="40" s="1"/>
  <c r="H143" i="40"/>
  <c r="J143" i="40" s="1"/>
  <c r="H142" i="40"/>
  <c r="J142" i="40" s="1"/>
  <c r="H141" i="40"/>
  <c r="J141" i="40" s="1"/>
  <c r="H140" i="40"/>
  <c r="J140" i="40" s="1"/>
  <c r="H139" i="40"/>
  <c r="J139" i="40" s="1"/>
  <c r="H138" i="40"/>
  <c r="J138" i="40" s="1"/>
  <c r="H137" i="40"/>
  <c r="J137" i="40" s="1"/>
  <c r="H136" i="40"/>
  <c r="J136" i="40" s="1"/>
  <c r="H135" i="40"/>
  <c r="J135" i="40" s="1"/>
  <c r="H134" i="40"/>
  <c r="J134" i="40" s="1"/>
  <c r="H133" i="40"/>
  <c r="J133" i="40" s="1"/>
  <c r="H132" i="40"/>
  <c r="J132" i="40" s="1"/>
  <c r="H131" i="40"/>
  <c r="J131" i="40" s="1"/>
  <c r="H130" i="40"/>
  <c r="J130" i="40" s="1"/>
  <c r="H129" i="40"/>
  <c r="J129" i="40" s="1"/>
  <c r="H128" i="40"/>
  <c r="J128" i="40" s="1"/>
  <c r="H127" i="40"/>
  <c r="J127" i="40" s="1"/>
  <c r="H126" i="40"/>
  <c r="J125" i="40"/>
  <c r="H123" i="40"/>
  <c r="J123" i="40" s="1"/>
  <c r="H122" i="40"/>
  <c r="J122" i="40" s="1"/>
  <c r="H121" i="40"/>
  <c r="J121" i="40" s="1"/>
  <c r="H120" i="40"/>
  <c r="J120" i="40" s="1"/>
  <c r="H119" i="40"/>
  <c r="J119" i="40" s="1"/>
  <c r="H118" i="40"/>
  <c r="J118" i="40" s="1"/>
  <c r="H117" i="40"/>
  <c r="J117" i="40" s="1"/>
  <c r="H116" i="40"/>
  <c r="J116" i="40" s="1"/>
  <c r="H115" i="40"/>
  <c r="J115" i="40" s="1"/>
  <c r="H114" i="40"/>
  <c r="J114" i="40" s="1"/>
  <c r="H113" i="40"/>
  <c r="J113" i="40" s="1"/>
  <c r="H112" i="40"/>
  <c r="J112" i="40" s="1"/>
  <c r="H111" i="40"/>
  <c r="J111" i="40" s="1"/>
  <c r="H110" i="40"/>
  <c r="H107" i="40"/>
  <c r="J107" i="40" s="1"/>
  <c r="H106" i="40"/>
  <c r="J106" i="40" s="1"/>
  <c r="H105" i="40"/>
  <c r="J105" i="40" s="1"/>
  <c r="H104" i="40"/>
  <c r="J104" i="40" s="1"/>
  <c r="H103" i="40"/>
  <c r="J103" i="40" s="1"/>
  <c r="H102" i="40"/>
  <c r="J102" i="40" s="1"/>
  <c r="H101" i="40"/>
  <c r="J101" i="40" s="1"/>
  <c r="H100" i="40"/>
  <c r="J100" i="40" s="1"/>
  <c r="H99" i="40"/>
  <c r="J99" i="40" s="1"/>
  <c r="H98" i="40"/>
  <c r="J98" i="40" s="1"/>
  <c r="H97" i="40"/>
  <c r="J97" i="40" s="1"/>
  <c r="H96" i="40"/>
  <c r="J96" i="40" s="1"/>
  <c r="H95" i="40"/>
  <c r="J95" i="40" s="1"/>
  <c r="H94" i="40"/>
  <c r="J94" i="40" s="1"/>
  <c r="H93" i="40"/>
  <c r="J93" i="40" s="1"/>
  <c r="H92" i="40"/>
  <c r="J91" i="40"/>
  <c r="H89" i="40"/>
  <c r="J89" i="40" s="1"/>
  <c r="H88" i="40"/>
  <c r="J88" i="40" s="1"/>
  <c r="H87" i="40"/>
  <c r="J87" i="40" s="1"/>
  <c r="H86" i="40"/>
  <c r="J86" i="40" s="1"/>
  <c r="H85" i="40"/>
  <c r="J85" i="40" s="1"/>
  <c r="H84" i="40"/>
  <c r="J84" i="40" s="1"/>
  <c r="H83" i="40"/>
  <c r="J83" i="40" s="1"/>
  <c r="H82" i="40"/>
  <c r="J82" i="40" s="1"/>
  <c r="H81" i="40"/>
  <c r="J81" i="40" s="1"/>
  <c r="H80" i="40"/>
  <c r="J80" i="40" s="1"/>
  <c r="H79" i="40"/>
  <c r="J79" i="40" s="1"/>
  <c r="H78" i="40"/>
  <c r="J78" i="40" s="1"/>
  <c r="H75" i="40"/>
  <c r="J75" i="40" s="1"/>
  <c r="H74" i="40"/>
  <c r="J74" i="40" s="1"/>
  <c r="H73" i="40"/>
  <c r="J73" i="40" s="1"/>
  <c r="H72" i="40"/>
  <c r="J72" i="40" s="1"/>
  <c r="H71" i="40"/>
  <c r="J71" i="40" s="1"/>
  <c r="H70" i="40"/>
  <c r="J70" i="40" s="1"/>
  <c r="H69" i="40"/>
  <c r="J69" i="40" s="1"/>
  <c r="H68" i="40"/>
  <c r="J68" i="40" s="1"/>
  <c r="H67" i="40"/>
  <c r="J67" i="40" s="1"/>
  <c r="H66" i="40"/>
  <c r="J66" i="40" s="1"/>
  <c r="H65" i="40"/>
  <c r="J65" i="40" s="1"/>
  <c r="H64" i="40"/>
  <c r="J64" i="40" s="1"/>
  <c r="H63" i="40"/>
  <c r="J63" i="40" s="1"/>
  <c r="H62" i="40"/>
  <c r="J62" i="40" s="1"/>
  <c r="H61" i="40"/>
  <c r="J61" i="40" s="1"/>
  <c r="H60" i="40"/>
  <c r="J60" i="40" s="1"/>
  <c r="H59" i="40"/>
  <c r="J59" i="40" s="1"/>
  <c r="H58" i="40"/>
  <c r="J58" i="40" s="1"/>
  <c r="H57" i="40"/>
  <c r="J57" i="40" s="1"/>
  <c r="H56" i="40"/>
  <c r="J56" i="40" s="1"/>
  <c r="H55" i="40"/>
  <c r="J55" i="40" s="1"/>
  <c r="H54" i="40"/>
  <c r="J54" i="40" s="1"/>
  <c r="H53" i="40"/>
  <c r="J53" i="40" s="1"/>
  <c r="H52" i="40"/>
  <c r="J52" i="40" s="1"/>
  <c r="H51" i="40"/>
  <c r="J51" i="40" s="1"/>
  <c r="H50" i="40"/>
  <c r="J50" i="40" s="1"/>
  <c r="H49" i="40"/>
  <c r="J49" i="40" s="1"/>
  <c r="H48" i="40"/>
  <c r="J48" i="40" s="1"/>
  <c r="H47" i="40"/>
  <c r="J47" i="40" s="1"/>
  <c r="H46" i="40"/>
  <c r="J46" i="40" s="1"/>
  <c r="H45" i="40"/>
  <c r="J45" i="40" s="1"/>
  <c r="H44" i="40"/>
  <c r="J44" i="40" s="1"/>
  <c r="H43" i="40"/>
  <c r="J43" i="40" s="1"/>
  <c r="H42" i="40"/>
  <c r="J42" i="40" s="1"/>
  <c r="H41" i="40"/>
  <c r="J41" i="40" s="1"/>
  <c r="H40" i="40"/>
  <c r="J40" i="40" s="1"/>
  <c r="H39" i="40"/>
  <c r="J39" i="40" s="1"/>
  <c r="H38" i="40"/>
  <c r="J38" i="40" s="1"/>
  <c r="H37" i="40"/>
  <c r="J37" i="40" s="1"/>
  <c r="H36" i="40"/>
  <c r="J36" i="40" s="1"/>
  <c r="H35" i="40"/>
  <c r="J35" i="40" s="1"/>
  <c r="H34" i="40"/>
  <c r="J34" i="40" s="1"/>
  <c r="H33" i="40"/>
  <c r="J33" i="40" s="1"/>
  <c r="H32" i="40"/>
  <c r="J32" i="40" s="1"/>
  <c r="H31" i="40"/>
  <c r="J31" i="40" s="1"/>
  <c r="H30" i="40"/>
  <c r="J30" i="40" s="1"/>
  <c r="H29" i="40"/>
  <c r="J29" i="40" s="1"/>
  <c r="H28" i="40"/>
  <c r="J28" i="40" s="1"/>
  <c r="H27" i="40"/>
  <c r="J27" i="40" s="1"/>
  <c r="H26" i="40"/>
  <c r="J26" i="40" s="1"/>
  <c r="H25" i="40"/>
  <c r="J25" i="40" s="1"/>
  <c r="H24" i="40"/>
  <c r="J24" i="40" s="1"/>
  <c r="H23" i="40"/>
  <c r="J23" i="40" s="1"/>
  <c r="H22" i="40"/>
  <c r="J22" i="40" s="1"/>
  <c r="H21" i="40"/>
  <c r="J21" i="40" s="1"/>
  <c r="H20" i="40"/>
  <c r="B9" i="40"/>
  <c r="B7" i="40"/>
  <c r="A4" i="40"/>
  <c r="H510" i="39"/>
  <c r="H509" i="39"/>
  <c r="H508" i="39"/>
  <c r="H507" i="39"/>
  <c r="H506" i="39"/>
  <c r="H505" i="39"/>
  <c r="H504" i="39"/>
  <c r="H503" i="39"/>
  <c r="H502" i="39"/>
  <c r="H501" i="39"/>
  <c r="H500" i="39"/>
  <c r="H499" i="39"/>
  <c r="H498" i="39"/>
  <c r="H497" i="39"/>
  <c r="H496" i="39"/>
  <c r="H495" i="39"/>
  <c r="H494" i="39"/>
  <c r="H493" i="39"/>
  <c r="H492" i="39"/>
  <c r="H491" i="39"/>
  <c r="H490" i="39"/>
  <c r="H489" i="39"/>
  <c r="H488" i="39"/>
  <c r="H487" i="39"/>
  <c r="H486" i="39"/>
  <c r="H485" i="39"/>
  <c r="H484" i="39"/>
  <c r="H483" i="39"/>
  <c r="H482" i="39"/>
  <c r="H479" i="39"/>
  <c r="H478" i="39"/>
  <c r="H477" i="39"/>
  <c r="H476" i="39"/>
  <c r="H475" i="39"/>
  <c r="H474" i="39"/>
  <c r="H473" i="39"/>
  <c r="H472" i="39"/>
  <c r="H471" i="39"/>
  <c r="H470" i="39"/>
  <c r="H469" i="39"/>
  <c r="H468" i="39"/>
  <c r="H467" i="39"/>
  <c r="H466" i="39"/>
  <c r="H465" i="39"/>
  <c r="H464" i="39"/>
  <c r="H463" i="39"/>
  <c r="H462" i="39"/>
  <c r="H461" i="39"/>
  <c r="H460" i="39"/>
  <c r="H459" i="39"/>
  <c r="H458" i="39"/>
  <c r="H457" i="39"/>
  <c r="H456" i="39"/>
  <c r="H455" i="39"/>
  <c r="H454" i="39"/>
  <c r="H453" i="39"/>
  <c r="H452" i="39"/>
  <c r="H451" i="39"/>
  <c r="H450" i="39"/>
  <c r="H449" i="39"/>
  <c r="H448" i="39"/>
  <c r="H447" i="39"/>
  <c r="H446" i="39"/>
  <c r="H445" i="39"/>
  <c r="H444" i="39"/>
  <c r="H443" i="39"/>
  <c r="H442" i="39"/>
  <c r="H441" i="39"/>
  <c r="H440" i="39"/>
  <c r="H439" i="39"/>
  <c r="H438" i="39"/>
  <c r="H437" i="39"/>
  <c r="H436" i="39"/>
  <c r="H435" i="39"/>
  <c r="H434" i="39"/>
  <c r="H433" i="39"/>
  <c r="H430" i="39"/>
  <c r="H429" i="39"/>
  <c r="H428" i="39"/>
  <c r="H427" i="39"/>
  <c r="H426" i="39"/>
  <c r="H425" i="39"/>
  <c r="H424" i="39"/>
  <c r="H423" i="39"/>
  <c r="H422" i="39"/>
  <c r="H421" i="39"/>
  <c r="H420" i="39"/>
  <c r="H419" i="39"/>
  <c r="H418" i="39"/>
  <c r="H417" i="39"/>
  <c r="H416" i="39"/>
  <c r="H415" i="39"/>
  <c r="H414" i="39"/>
  <c r="H413" i="39"/>
  <c r="H412" i="39"/>
  <c r="H411" i="39"/>
  <c r="H410" i="39"/>
  <c r="H409" i="39"/>
  <c r="H408" i="39"/>
  <c r="H405" i="39"/>
  <c r="H404" i="39"/>
  <c r="H403" i="39"/>
  <c r="H400" i="39"/>
  <c r="H397" i="39"/>
  <c r="H396" i="39"/>
  <c r="H395" i="39"/>
  <c r="H394" i="39"/>
  <c r="H393" i="39"/>
  <c r="H392" i="39"/>
  <c r="H391" i="39"/>
  <c r="H390" i="39"/>
  <c r="H389" i="39"/>
  <c r="H388" i="39"/>
  <c r="H385" i="39"/>
  <c r="I384" i="39" s="1"/>
  <c r="H382" i="39"/>
  <c r="H381" i="39"/>
  <c r="H380" i="39"/>
  <c r="H379" i="39"/>
  <c r="H378" i="39"/>
  <c r="H377" i="39"/>
  <c r="H376" i="39"/>
  <c r="H373" i="39"/>
  <c r="H372" i="39"/>
  <c r="H371" i="39"/>
  <c r="H370" i="39"/>
  <c r="H369" i="39"/>
  <c r="H368" i="39"/>
  <c r="H367" i="39"/>
  <c r="H364" i="39"/>
  <c r="H363" i="39"/>
  <c r="H362" i="39"/>
  <c r="H361" i="39"/>
  <c r="H358" i="39"/>
  <c r="H357" i="39"/>
  <c r="H356" i="39"/>
  <c r="H355" i="39"/>
  <c r="H354" i="39"/>
  <c r="H353" i="39"/>
  <c r="H352" i="39"/>
  <c r="H351" i="39"/>
  <c r="H350" i="39"/>
  <c r="H349" i="39"/>
  <c r="H348" i="39"/>
  <c r="H347" i="39"/>
  <c r="H346" i="39"/>
  <c r="H343" i="39"/>
  <c r="H342" i="39"/>
  <c r="H341" i="39"/>
  <c r="H338" i="39"/>
  <c r="H337" i="39"/>
  <c r="H336" i="39"/>
  <c r="H335" i="39"/>
  <c r="H334" i="39"/>
  <c r="H333" i="39"/>
  <c r="H332" i="39"/>
  <c r="H331" i="39"/>
  <c r="H330" i="39"/>
  <c r="H329" i="39"/>
  <c r="H328" i="39"/>
  <c r="H327" i="39"/>
  <c r="H326" i="39"/>
  <c r="H325" i="39"/>
  <c r="H324" i="39"/>
  <c r="H321" i="39"/>
  <c r="H320" i="39"/>
  <c r="H319" i="39"/>
  <c r="H318" i="39"/>
  <c r="H317" i="39"/>
  <c r="H316" i="39"/>
  <c r="H315" i="39"/>
  <c r="H314" i="39"/>
  <c r="H313" i="39"/>
  <c r="H312" i="39"/>
  <c r="H311" i="39"/>
  <c r="H310" i="39"/>
  <c r="H309" i="39"/>
  <c r="H308" i="39"/>
  <c r="H305" i="39"/>
  <c r="H304" i="39"/>
  <c r="H303" i="39"/>
  <c r="H302" i="39"/>
  <c r="H301" i="39"/>
  <c r="H300" i="39"/>
  <c r="H299" i="39"/>
  <c r="H298" i="39"/>
  <c r="H297" i="39"/>
  <c r="H296" i="39"/>
  <c r="H295" i="39"/>
  <c r="H294" i="39"/>
  <c r="H293" i="39"/>
  <c r="H292" i="39"/>
  <c r="H291" i="39"/>
  <c r="H290" i="39"/>
  <c r="H289" i="39"/>
  <c r="H288" i="39"/>
  <c r="H287" i="39"/>
  <c r="J287" i="39" s="1"/>
  <c r="H286" i="39"/>
  <c r="H285" i="39"/>
  <c r="J285" i="39" s="1"/>
  <c r="H284" i="39"/>
  <c r="H283" i="39"/>
  <c r="J283" i="39" s="1"/>
  <c r="H282" i="39"/>
  <c r="H281" i="39"/>
  <c r="H280" i="39"/>
  <c r="H279" i="39"/>
  <c r="J279" i="39" s="1"/>
  <c r="H278" i="39"/>
  <c r="H277" i="39"/>
  <c r="J277" i="39" s="1"/>
  <c r="H276" i="39"/>
  <c r="H275" i="39"/>
  <c r="J275" i="39" s="1"/>
  <c r="H274" i="39"/>
  <c r="H273" i="39"/>
  <c r="H272" i="39"/>
  <c r="H271" i="39"/>
  <c r="H268" i="39"/>
  <c r="J268" i="39" s="1"/>
  <c r="H267" i="39"/>
  <c r="H266" i="39"/>
  <c r="J266" i="39" s="1"/>
  <c r="H265" i="39"/>
  <c r="H264" i="39"/>
  <c r="H263" i="39"/>
  <c r="H262" i="39"/>
  <c r="J262" i="39" s="1"/>
  <c r="H261" i="39"/>
  <c r="H260" i="39"/>
  <c r="J260" i="39" s="1"/>
  <c r="H259" i="39"/>
  <c r="H258" i="39"/>
  <c r="J258" i="39" s="1"/>
  <c r="H257" i="39"/>
  <c r="H256" i="39"/>
  <c r="H255" i="39"/>
  <c r="H254" i="39"/>
  <c r="J254" i="39" s="1"/>
  <c r="H253" i="39"/>
  <c r="H252" i="39"/>
  <c r="J252" i="39" s="1"/>
  <c r="H251" i="39"/>
  <c r="H250" i="39"/>
  <c r="J250" i="39" s="1"/>
  <c r="H249" i="39"/>
  <c r="H248" i="39"/>
  <c r="H247" i="39"/>
  <c r="H246" i="39"/>
  <c r="H243" i="39"/>
  <c r="J243" i="39" s="1"/>
  <c r="H242" i="39"/>
  <c r="H241" i="39"/>
  <c r="J241" i="39" s="1"/>
  <c r="H240" i="39"/>
  <c r="J240" i="39" s="1"/>
  <c r="H239" i="39"/>
  <c r="J239" i="39" s="1"/>
  <c r="H238" i="39"/>
  <c r="J238" i="39" s="1"/>
  <c r="H237" i="39"/>
  <c r="J237" i="39" s="1"/>
  <c r="H236" i="39"/>
  <c r="J236" i="39" s="1"/>
  <c r="H235" i="39"/>
  <c r="J235" i="39" s="1"/>
  <c r="H234" i="39"/>
  <c r="J234" i="39" s="1"/>
  <c r="H233" i="39"/>
  <c r="J233" i="39" s="1"/>
  <c r="H232" i="39"/>
  <c r="J232" i="39" s="1"/>
  <c r="H231" i="39"/>
  <c r="J231" i="39" s="1"/>
  <c r="H230" i="39"/>
  <c r="J230" i="39" s="1"/>
  <c r="H229" i="39"/>
  <c r="J229" i="39" s="1"/>
  <c r="H228" i="39"/>
  <c r="J228" i="39" s="1"/>
  <c r="H227" i="39"/>
  <c r="J227" i="39" s="1"/>
  <c r="H226" i="39"/>
  <c r="J226" i="39" s="1"/>
  <c r="H225" i="39"/>
  <c r="J225" i="39" s="1"/>
  <c r="H224" i="39"/>
  <c r="J224" i="39" s="1"/>
  <c r="H223" i="39"/>
  <c r="J223" i="39" s="1"/>
  <c r="H222" i="39"/>
  <c r="J222" i="39" s="1"/>
  <c r="H221" i="39"/>
  <c r="J221" i="39" s="1"/>
  <c r="H220" i="39"/>
  <c r="J220" i="39" s="1"/>
  <c r="H219" i="39"/>
  <c r="J219" i="39" s="1"/>
  <c r="H218" i="39"/>
  <c r="J218" i="39" s="1"/>
  <c r="H217" i="39"/>
  <c r="J217" i="39" s="1"/>
  <c r="H216" i="39"/>
  <c r="J216" i="39" s="1"/>
  <c r="H215" i="39"/>
  <c r="J215" i="39" s="1"/>
  <c r="H214" i="39"/>
  <c r="J214" i="39" s="1"/>
  <c r="H213" i="39"/>
  <c r="J213" i="39" s="1"/>
  <c r="H212" i="39"/>
  <c r="H209" i="39"/>
  <c r="J209" i="39" s="1"/>
  <c r="H208" i="39"/>
  <c r="J208" i="39" s="1"/>
  <c r="H207" i="39"/>
  <c r="J207" i="39" s="1"/>
  <c r="H206" i="39"/>
  <c r="J206" i="39" s="1"/>
  <c r="H205" i="39"/>
  <c r="J205" i="39" s="1"/>
  <c r="H204" i="39"/>
  <c r="J204" i="39" s="1"/>
  <c r="H203" i="39"/>
  <c r="J203" i="39" s="1"/>
  <c r="H202" i="39"/>
  <c r="J202" i="39" s="1"/>
  <c r="H201" i="39"/>
  <c r="J201" i="39" s="1"/>
  <c r="H200" i="39"/>
  <c r="J200" i="39" s="1"/>
  <c r="H199" i="39"/>
  <c r="J199" i="39" s="1"/>
  <c r="H198" i="39"/>
  <c r="J198" i="39" s="1"/>
  <c r="H197" i="39"/>
  <c r="J197" i="39" s="1"/>
  <c r="H196" i="39"/>
  <c r="J196" i="39" s="1"/>
  <c r="H195" i="39"/>
  <c r="J195" i="39" s="1"/>
  <c r="H194" i="39"/>
  <c r="J194" i="39" s="1"/>
  <c r="H193" i="39"/>
  <c r="J193" i="39" s="1"/>
  <c r="H192" i="39"/>
  <c r="J192" i="39" s="1"/>
  <c r="H191" i="39"/>
  <c r="J191" i="39" s="1"/>
  <c r="H190" i="39"/>
  <c r="J190" i="39" s="1"/>
  <c r="H189" i="39"/>
  <c r="J189" i="39" s="1"/>
  <c r="H188" i="39"/>
  <c r="J188" i="39" s="1"/>
  <c r="H187" i="39"/>
  <c r="J187" i="39" s="1"/>
  <c r="H186" i="39"/>
  <c r="J186" i="39" s="1"/>
  <c r="H185" i="39"/>
  <c r="J185" i="39" s="1"/>
  <c r="H184" i="39"/>
  <c r="J184" i="39" s="1"/>
  <c r="H183" i="39"/>
  <c r="J183" i="39" s="1"/>
  <c r="H182" i="39"/>
  <c r="J182" i="39" s="1"/>
  <c r="H181" i="39"/>
  <c r="J181" i="39" s="1"/>
  <c r="H180" i="39"/>
  <c r="J180" i="39" s="1"/>
  <c r="H179" i="39"/>
  <c r="J179" i="39" s="1"/>
  <c r="H178" i="39"/>
  <c r="J178" i="39" s="1"/>
  <c r="H177" i="39"/>
  <c r="J177" i="39" s="1"/>
  <c r="H176" i="39"/>
  <c r="J176" i="39" s="1"/>
  <c r="H175" i="39"/>
  <c r="J175" i="39" s="1"/>
  <c r="H174" i="39"/>
  <c r="J174" i="39" s="1"/>
  <c r="H173" i="39"/>
  <c r="J173" i="39" s="1"/>
  <c r="H172" i="39"/>
  <c r="J172" i="39" s="1"/>
  <c r="H171" i="39"/>
  <c r="J171" i="39" s="1"/>
  <c r="H170" i="39"/>
  <c r="J170" i="39" s="1"/>
  <c r="H169" i="39"/>
  <c r="J169" i="39" s="1"/>
  <c r="H168" i="39"/>
  <c r="J168" i="39" s="1"/>
  <c r="H167" i="39"/>
  <c r="J167" i="39" s="1"/>
  <c r="H166" i="39"/>
  <c r="J166" i="39" s="1"/>
  <c r="H163" i="39"/>
  <c r="J163" i="39" s="1"/>
  <c r="H162" i="39"/>
  <c r="J162" i="39" s="1"/>
  <c r="H161" i="39"/>
  <c r="J161" i="39" s="1"/>
  <c r="H160" i="39"/>
  <c r="J160" i="39" s="1"/>
  <c r="H159" i="39"/>
  <c r="J159" i="39" s="1"/>
  <c r="H158" i="39"/>
  <c r="J158" i="39" s="1"/>
  <c r="H157" i="39"/>
  <c r="J157" i="39" s="1"/>
  <c r="H156" i="39"/>
  <c r="J156" i="39" s="1"/>
  <c r="H155" i="39"/>
  <c r="J155" i="39" s="1"/>
  <c r="H154" i="39"/>
  <c r="J154" i="39" s="1"/>
  <c r="H153" i="39"/>
  <c r="J153" i="39" s="1"/>
  <c r="H152" i="39"/>
  <c r="J152" i="39" s="1"/>
  <c r="H151" i="39"/>
  <c r="J151" i="39" s="1"/>
  <c r="H150" i="39"/>
  <c r="J150" i="39" s="1"/>
  <c r="H149" i="39"/>
  <c r="J149" i="39" s="1"/>
  <c r="H146" i="39"/>
  <c r="J146" i="39" s="1"/>
  <c r="H145" i="39"/>
  <c r="J145" i="39" s="1"/>
  <c r="H144" i="39"/>
  <c r="J144" i="39" s="1"/>
  <c r="H143" i="39"/>
  <c r="J143" i="39" s="1"/>
  <c r="H142" i="39"/>
  <c r="J142" i="39" s="1"/>
  <c r="H141" i="39"/>
  <c r="J141" i="39" s="1"/>
  <c r="H140" i="39"/>
  <c r="J140" i="39" s="1"/>
  <c r="H139" i="39"/>
  <c r="J139" i="39" s="1"/>
  <c r="H138" i="39"/>
  <c r="J138" i="39" s="1"/>
  <c r="H137" i="39"/>
  <c r="J137" i="39" s="1"/>
  <c r="H136" i="39"/>
  <c r="J136" i="39" s="1"/>
  <c r="H135" i="39"/>
  <c r="J135" i="39" s="1"/>
  <c r="H134" i="39"/>
  <c r="J134" i="39" s="1"/>
  <c r="H133" i="39"/>
  <c r="J133" i="39" s="1"/>
  <c r="H132" i="39"/>
  <c r="J132" i="39" s="1"/>
  <c r="H131" i="39"/>
  <c r="J131" i="39" s="1"/>
  <c r="H130" i="39"/>
  <c r="J130" i="39" s="1"/>
  <c r="H129" i="39"/>
  <c r="J129" i="39" s="1"/>
  <c r="H128" i="39"/>
  <c r="J128" i="39" s="1"/>
  <c r="H127" i="39"/>
  <c r="J127" i="39" s="1"/>
  <c r="H126" i="39"/>
  <c r="J126" i="39" s="1"/>
  <c r="H123" i="39"/>
  <c r="J123" i="39" s="1"/>
  <c r="H122" i="39"/>
  <c r="J122" i="39" s="1"/>
  <c r="H121" i="39"/>
  <c r="J121" i="39" s="1"/>
  <c r="H120" i="39"/>
  <c r="J120" i="39" s="1"/>
  <c r="H119" i="39"/>
  <c r="J119" i="39" s="1"/>
  <c r="H118" i="39"/>
  <c r="J118" i="39" s="1"/>
  <c r="H117" i="39"/>
  <c r="J117" i="39" s="1"/>
  <c r="H116" i="39"/>
  <c r="J116" i="39" s="1"/>
  <c r="H115" i="39"/>
  <c r="J115" i="39" s="1"/>
  <c r="H114" i="39"/>
  <c r="J114" i="39" s="1"/>
  <c r="H113" i="39"/>
  <c r="J113" i="39" s="1"/>
  <c r="H112" i="39"/>
  <c r="J112" i="39" s="1"/>
  <c r="H111" i="39"/>
  <c r="J111" i="39" s="1"/>
  <c r="H110" i="39"/>
  <c r="H107" i="39"/>
  <c r="J107" i="39" s="1"/>
  <c r="H106" i="39"/>
  <c r="J106" i="39" s="1"/>
  <c r="H105" i="39"/>
  <c r="J105" i="39" s="1"/>
  <c r="H104" i="39"/>
  <c r="J104" i="39" s="1"/>
  <c r="H103" i="39"/>
  <c r="J103" i="39" s="1"/>
  <c r="H102" i="39"/>
  <c r="J102" i="39" s="1"/>
  <c r="H101" i="39"/>
  <c r="J101" i="39" s="1"/>
  <c r="H100" i="39"/>
  <c r="J100" i="39" s="1"/>
  <c r="H99" i="39"/>
  <c r="J99" i="39" s="1"/>
  <c r="H98" i="39"/>
  <c r="J98" i="39" s="1"/>
  <c r="H97" i="39"/>
  <c r="J97" i="39" s="1"/>
  <c r="H96" i="39"/>
  <c r="J96" i="39" s="1"/>
  <c r="H95" i="39"/>
  <c r="J95" i="39" s="1"/>
  <c r="H94" i="39"/>
  <c r="J94" i="39" s="1"/>
  <c r="H93" i="39"/>
  <c r="J93" i="39" s="1"/>
  <c r="H92" i="39"/>
  <c r="J92" i="39" s="1"/>
  <c r="H89" i="39"/>
  <c r="J89" i="39" s="1"/>
  <c r="H88" i="39"/>
  <c r="J88" i="39" s="1"/>
  <c r="H87" i="39"/>
  <c r="J87" i="39" s="1"/>
  <c r="H86" i="39"/>
  <c r="J86" i="39" s="1"/>
  <c r="H85" i="39"/>
  <c r="J85" i="39" s="1"/>
  <c r="H84" i="39"/>
  <c r="J84" i="39" s="1"/>
  <c r="H83" i="39"/>
  <c r="J83" i="39" s="1"/>
  <c r="H82" i="39"/>
  <c r="J82" i="39" s="1"/>
  <c r="H81" i="39"/>
  <c r="J81" i="39" s="1"/>
  <c r="H80" i="39"/>
  <c r="J80" i="39" s="1"/>
  <c r="H79" i="39"/>
  <c r="J79" i="39" s="1"/>
  <c r="H78" i="39"/>
  <c r="H75" i="39"/>
  <c r="J75" i="39" s="1"/>
  <c r="H74" i="39"/>
  <c r="J74" i="39" s="1"/>
  <c r="H73" i="39"/>
  <c r="J73" i="39" s="1"/>
  <c r="H72" i="39"/>
  <c r="J72" i="39" s="1"/>
  <c r="H71" i="39"/>
  <c r="J71" i="39" s="1"/>
  <c r="H70" i="39"/>
  <c r="J70" i="39" s="1"/>
  <c r="H69" i="39"/>
  <c r="J69" i="39" s="1"/>
  <c r="H68" i="39"/>
  <c r="J68" i="39" s="1"/>
  <c r="H67" i="39"/>
  <c r="J67" i="39" s="1"/>
  <c r="H66" i="39"/>
  <c r="J66" i="39" s="1"/>
  <c r="H65" i="39"/>
  <c r="J65" i="39" s="1"/>
  <c r="H64" i="39"/>
  <c r="J64" i="39" s="1"/>
  <c r="H63" i="39"/>
  <c r="J63" i="39" s="1"/>
  <c r="H62" i="39"/>
  <c r="J62" i="39" s="1"/>
  <c r="H61" i="39"/>
  <c r="J61" i="39" s="1"/>
  <c r="H60" i="39"/>
  <c r="J60" i="39" s="1"/>
  <c r="H59" i="39"/>
  <c r="J59" i="39" s="1"/>
  <c r="H58" i="39"/>
  <c r="J58" i="39" s="1"/>
  <c r="H57" i="39"/>
  <c r="J57" i="39" s="1"/>
  <c r="H56" i="39"/>
  <c r="J56" i="39" s="1"/>
  <c r="H55" i="39"/>
  <c r="J55" i="39" s="1"/>
  <c r="H54" i="39"/>
  <c r="J54" i="39" s="1"/>
  <c r="H53" i="39"/>
  <c r="J53" i="39" s="1"/>
  <c r="H52" i="39"/>
  <c r="J52" i="39" s="1"/>
  <c r="H51" i="39"/>
  <c r="J51" i="39" s="1"/>
  <c r="H50" i="39"/>
  <c r="J50" i="39" s="1"/>
  <c r="H49" i="39"/>
  <c r="J49" i="39" s="1"/>
  <c r="H48" i="39"/>
  <c r="J48" i="39" s="1"/>
  <c r="H47" i="39"/>
  <c r="J47" i="39" s="1"/>
  <c r="H46" i="39"/>
  <c r="J46" i="39" s="1"/>
  <c r="H45" i="39"/>
  <c r="J45" i="39" s="1"/>
  <c r="H44" i="39"/>
  <c r="J44" i="39" s="1"/>
  <c r="H43" i="39"/>
  <c r="J43" i="39" s="1"/>
  <c r="H42" i="39"/>
  <c r="J42" i="39" s="1"/>
  <c r="H41" i="39"/>
  <c r="J41" i="39" s="1"/>
  <c r="H40" i="39"/>
  <c r="J40" i="39" s="1"/>
  <c r="H39" i="39"/>
  <c r="J39" i="39" s="1"/>
  <c r="H38" i="39"/>
  <c r="J38" i="39" s="1"/>
  <c r="H37" i="39"/>
  <c r="J37" i="39" s="1"/>
  <c r="H36" i="39"/>
  <c r="J36" i="39" s="1"/>
  <c r="H35" i="39"/>
  <c r="J35" i="39" s="1"/>
  <c r="H34" i="39"/>
  <c r="J34" i="39" s="1"/>
  <c r="H33" i="39"/>
  <c r="J33" i="39" s="1"/>
  <c r="H32" i="39"/>
  <c r="J32" i="39" s="1"/>
  <c r="H31" i="39"/>
  <c r="J31" i="39" s="1"/>
  <c r="H30" i="39"/>
  <c r="J30" i="39" s="1"/>
  <c r="H29" i="39"/>
  <c r="J29" i="39" s="1"/>
  <c r="H28" i="39"/>
  <c r="J28" i="39" s="1"/>
  <c r="H27" i="39"/>
  <c r="J27" i="39" s="1"/>
  <c r="H26" i="39"/>
  <c r="J26" i="39" s="1"/>
  <c r="H25" i="39"/>
  <c r="J25" i="39" s="1"/>
  <c r="H24" i="39"/>
  <c r="J24" i="39" s="1"/>
  <c r="H23" i="39"/>
  <c r="J23" i="39" s="1"/>
  <c r="H22" i="39"/>
  <c r="J22" i="39" s="1"/>
  <c r="H21" i="39"/>
  <c r="J21" i="39" s="1"/>
  <c r="H20" i="39"/>
  <c r="J323" i="39"/>
  <c r="B9" i="39"/>
  <c r="B7" i="39"/>
  <c r="A4" i="39"/>
  <c r="I245" i="40" l="1"/>
  <c r="I481" i="39"/>
  <c r="I360" i="40"/>
  <c r="I109" i="40"/>
  <c r="I402" i="40"/>
  <c r="I481" i="40"/>
  <c r="I407" i="40"/>
  <c r="I432" i="40"/>
  <c r="I387" i="39"/>
  <c r="I375" i="39"/>
  <c r="I307" i="39"/>
  <c r="I109" i="39"/>
  <c r="J110" i="40"/>
  <c r="I165" i="40"/>
  <c r="I125" i="40"/>
  <c r="I148" i="40"/>
  <c r="I270" i="40"/>
  <c r="I399" i="40"/>
  <c r="I91" i="40"/>
  <c r="I211" i="39"/>
  <c r="I245" i="39"/>
  <c r="I270" i="39"/>
  <c r="I366" i="39"/>
  <c r="I432" i="39"/>
  <c r="I19" i="39"/>
  <c r="I77" i="39"/>
  <c r="I91" i="39"/>
  <c r="I165" i="39"/>
  <c r="I148" i="39"/>
  <c r="I125" i="39"/>
  <c r="I77" i="40"/>
  <c r="I211" i="40"/>
  <c r="J246" i="40"/>
  <c r="I323" i="40"/>
  <c r="J324" i="40"/>
  <c r="H516" i="40"/>
  <c r="J387" i="40"/>
  <c r="J384" i="40"/>
  <c r="J375" i="40"/>
  <c r="J366" i="40"/>
  <c r="J356" i="40"/>
  <c r="J354" i="40"/>
  <c r="J513" i="40"/>
  <c r="J481" i="40"/>
  <c r="J432" i="40"/>
  <c r="J407" i="40"/>
  <c r="J402" i="40"/>
  <c r="J399" i="40"/>
  <c r="J360" i="40"/>
  <c r="J345" i="40"/>
  <c r="J340" i="40"/>
  <c r="J307" i="40"/>
  <c r="J270" i="40"/>
  <c r="J245" i="40"/>
  <c r="J20" i="40"/>
  <c r="J77" i="40"/>
  <c r="J92" i="40"/>
  <c r="J109" i="40"/>
  <c r="J126" i="40"/>
  <c r="J149" i="40"/>
  <c r="J166" i="40"/>
  <c r="J211" i="40"/>
  <c r="J238" i="40"/>
  <c r="J247" i="40"/>
  <c r="J255" i="40"/>
  <c r="J263" i="40"/>
  <c r="J272" i="40"/>
  <c r="J277" i="40"/>
  <c r="J280" i="40"/>
  <c r="J285" i="40"/>
  <c r="J288" i="40"/>
  <c r="J293" i="40"/>
  <c r="J296" i="40"/>
  <c r="J301" i="40"/>
  <c r="J304" i="40"/>
  <c r="J310" i="40"/>
  <c r="J313" i="40"/>
  <c r="J318" i="40"/>
  <c r="J321" i="40"/>
  <c r="J325" i="40"/>
  <c r="J328" i="40"/>
  <c r="J341" i="40"/>
  <c r="J347" i="40"/>
  <c r="I345" i="40"/>
  <c r="J351" i="40"/>
  <c r="J355" i="40"/>
  <c r="J364" i="40"/>
  <c r="J370" i="40"/>
  <c r="I375" i="40"/>
  <c r="J376" i="40"/>
  <c r="J380" i="40"/>
  <c r="I387" i="40"/>
  <c r="J388" i="40"/>
  <c r="J392" i="40"/>
  <c r="J396" i="40"/>
  <c r="J411" i="40"/>
  <c r="J415" i="40"/>
  <c r="J419" i="40"/>
  <c r="J423" i="40"/>
  <c r="J427" i="40"/>
  <c r="J436" i="40"/>
  <c r="J440" i="40"/>
  <c r="J444" i="40"/>
  <c r="J448" i="40"/>
  <c r="J452" i="40"/>
  <c r="J456" i="40"/>
  <c r="J460" i="40"/>
  <c r="J464" i="40"/>
  <c r="J468" i="40"/>
  <c r="J472" i="40"/>
  <c r="J476" i="40"/>
  <c r="J485" i="40"/>
  <c r="J489" i="40"/>
  <c r="J493" i="40"/>
  <c r="J497" i="40"/>
  <c r="J501" i="40"/>
  <c r="J505" i="40"/>
  <c r="J509" i="40"/>
  <c r="J271" i="40"/>
  <c r="I307" i="40"/>
  <c r="I384" i="40"/>
  <c r="J385" i="40"/>
  <c r="I19" i="40"/>
  <c r="J236" i="40"/>
  <c r="J253" i="40"/>
  <c r="J261" i="40"/>
  <c r="J278" i="40"/>
  <c r="J283" i="40"/>
  <c r="J286" i="40"/>
  <c r="J291" i="40"/>
  <c r="J294" i="40"/>
  <c r="J299" i="40"/>
  <c r="J302" i="40"/>
  <c r="J308" i="40"/>
  <c r="J311" i="40"/>
  <c r="J316" i="40"/>
  <c r="J319" i="40"/>
  <c r="J323" i="40"/>
  <c r="J326" i="40"/>
  <c r="J332" i="40"/>
  <c r="J336" i="40"/>
  <c r="J342" i="40"/>
  <c r="I340" i="40"/>
  <c r="J334" i="40"/>
  <c r="J338" i="40"/>
  <c r="J343" i="40"/>
  <c r="J348" i="40"/>
  <c r="J352" i="40"/>
  <c r="J361" i="40"/>
  <c r="I366" i="40"/>
  <c r="J367" i="40"/>
  <c r="J371" i="40"/>
  <c r="J377" i="40"/>
  <c r="J381" i="40"/>
  <c r="J389" i="40"/>
  <c r="J393" i="40"/>
  <c r="J397" i="40"/>
  <c r="J403" i="40"/>
  <c r="J408" i="40"/>
  <c r="J412" i="40"/>
  <c r="J416" i="40"/>
  <c r="J420" i="40"/>
  <c r="J424" i="40"/>
  <c r="J428" i="40"/>
  <c r="J433" i="40"/>
  <c r="J437" i="40"/>
  <c r="J441" i="40"/>
  <c r="J445" i="40"/>
  <c r="J449" i="40"/>
  <c r="J453" i="40"/>
  <c r="J457" i="40"/>
  <c r="J461" i="40"/>
  <c r="J465" i="40"/>
  <c r="J469" i="40"/>
  <c r="J473" i="40"/>
  <c r="J477" i="40"/>
  <c r="J482" i="40"/>
  <c r="J486" i="40"/>
  <c r="J490" i="40"/>
  <c r="J494" i="40"/>
  <c r="J498" i="40"/>
  <c r="J502" i="40"/>
  <c r="J506" i="40"/>
  <c r="J510" i="40"/>
  <c r="J331" i="40"/>
  <c r="J335" i="40"/>
  <c r="J349" i="40"/>
  <c r="J353" i="40"/>
  <c r="J357" i="40"/>
  <c r="J362" i="40"/>
  <c r="J368" i="40"/>
  <c r="J372" i="40"/>
  <c r="J378" i="40"/>
  <c r="J382" i="40"/>
  <c r="J390" i="40"/>
  <c r="J394" i="40"/>
  <c r="J404" i="40"/>
  <c r="J409" i="40"/>
  <c r="J413" i="40"/>
  <c r="J417" i="40"/>
  <c r="J421" i="40"/>
  <c r="J425" i="40"/>
  <c r="J429" i="40"/>
  <c r="J434" i="40"/>
  <c r="J438" i="40"/>
  <c r="J442" i="40"/>
  <c r="J446" i="40"/>
  <c r="J450" i="40"/>
  <c r="J454" i="40"/>
  <c r="J458" i="40"/>
  <c r="J462" i="40"/>
  <c r="J466" i="40"/>
  <c r="J470" i="40"/>
  <c r="J474" i="40"/>
  <c r="J478" i="40"/>
  <c r="J483" i="40"/>
  <c r="J487" i="40"/>
  <c r="J491" i="40"/>
  <c r="J495" i="40"/>
  <c r="J499" i="40"/>
  <c r="J503" i="40"/>
  <c r="J507" i="40"/>
  <c r="J242" i="39"/>
  <c r="J248" i="39"/>
  <c r="J251" i="39"/>
  <c r="J256" i="39"/>
  <c r="J259" i="39"/>
  <c r="J264" i="39"/>
  <c r="J267" i="39"/>
  <c r="J273" i="39"/>
  <c r="J276" i="39"/>
  <c r="J281" i="39"/>
  <c r="J284" i="39"/>
  <c r="J289" i="39"/>
  <c r="J292" i="39"/>
  <c r="J297" i="39"/>
  <c r="J300" i="39"/>
  <c r="J305" i="39"/>
  <c r="J312" i="39"/>
  <c r="J315" i="39"/>
  <c r="J320" i="39"/>
  <c r="J327" i="39"/>
  <c r="J330" i="39"/>
  <c r="J346" i="39"/>
  <c r="I345" i="39"/>
  <c r="J350" i="39"/>
  <c r="J354" i="39"/>
  <c r="J358" i="39"/>
  <c r="J391" i="39"/>
  <c r="J395" i="39"/>
  <c r="J78" i="39"/>
  <c r="J91" i="39"/>
  <c r="J110" i="39"/>
  <c r="J125" i="39"/>
  <c r="J148" i="39"/>
  <c r="J165" i="39"/>
  <c r="J212" i="39"/>
  <c r="J246" i="39"/>
  <c r="J249" i="39"/>
  <c r="J257" i="39"/>
  <c r="J265" i="39"/>
  <c r="J271" i="39"/>
  <c r="J274" i="39"/>
  <c r="J282" i="39"/>
  <c r="J290" i="39"/>
  <c r="J295" i="39"/>
  <c r="J298" i="39"/>
  <c r="J303" i="39"/>
  <c r="J310" i="39"/>
  <c r="J313" i="39"/>
  <c r="J318" i="39"/>
  <c r="J321" i="39"/>
  <c r="J325" i="39"/>
  <c r="J328" i="39"/>
  <c r="J341" i="39"/>
  <c r="I340" i="39"/>
  <c r="J377" i="39"/>
  <c r="J381" i="39"/>
  <c r="J410" i="39"/>
  <c r="I407" i="39"/>
  <c r="J414" i="39"/>
  <c r="J418" i="39"/>
  <c r="J422" i="39"/>
  <c r="J426" i="39"/>
  <c r="J430" i="39"/>
  <c r="J435" i="39"/>
  <c r="J439" i="39"/>
  <c r="J443" i="39"/>
  <c r="J447" i="39"/>
  <c r="J451" i="39"/>
  <c r="J455" i="39"/>
  <c r="J459" i="39"/>
  <c r="J463" i="39"/>
  <c r="J467" i="39"/>
  <c r="J471" i="39"/>
  <c r="J475" i="39"/>
  <c r="J479" i="39"/>
  <c r="J484" i="39"/>
  <c r="J488" i="39"/>
  <c r="J492" i="39"/>
  <c r="J496" i="39"/>
  <c r="J500" i="39"/>
  <c r="J504" i="39"/>
  <c r="J508" i="39"/>
  <c r="H516" i="39"/>
  <c r="J247" i="39"/>
  <c r="J255" i="39"/>
  <c r="J263" i="39"/>
  <c r="J272" i="39"/>
  <c r="J280" i="39"/>
  <c r="J288" i="39"/>
  <c r="J293" i="39"/>
  <c r="J296" i="39"/>
  <c r="J301" i="39"/>
  <c r="J304" i="39"/>
  <c r="J308" i="39"/>
  <c r="J311" i="39"/>
  <c r="J316" i="39"/>
  <c r="J319" i="39"/>
  <c r="J326" i="39"/>
  <c r="J332" i="39"/>
  <c r="J336" i="39"/>
  <c r="J368" i="39"/>
  <c r="J372" i="39"/>
  <c r="J405" i="39"/>
  <c r="I402" i="39"/>
  <c r="J387" i="39"/>
  <c r="J384" i="39"/>
  <c r="J375" i="39"/>
  <c r="J366" i="39"/>
  <c r="J513" i="39"/>
  <c r="J481" i="39"/>
  <c r="J432" i="39"/>
  <c r="J407" i="39"/>
  <c r="J402" i="39"/>
  <c r="J399" i="39"/>
  <c r="J360" i="39"/>
  <c r="J345" i="39"/>
  <c r="J340" i="39"/>
  <c r="J307" i="39"/>
  <c r="J270" i="39"/>
  <c r="J245" i="39"/>
  <c r="J20" i="39"/>
  <c r="J77" i="39"/>
  <c r="J109" i="39"/>
  <c r="J211" i="39"/>
  <c r="J253" i="39"/>
  <c r="J261" i="39"/>
  <c r="J278" i="39"/>
  <c r="J286" i="39"/>
  <c r="J291" i="39"/>
  <c r="J294" i="39"/>
  <c r="J299" i="39"/>
  <c r="J302" i="39"/>
  <c r="J309" i="39"/>
  <c r="J314" i="39"/>
  <c r="J317" i="39"/>
  <c r="I323" i="39"/>
  <c r="J329" i="39"/>
  <c r="J363" i="39"/>
  <c r="I360" i="39"/>
  <c r="J400" i="39"/>
  <c r="I399" i="39"/>
  <c r="J333" i="39"/>
  <c r="J337" i="39"/>
  <c r="J342" i="39"/>
  <c r="J347" i="39"/>
  <c r="J351" i="39"/>
  <c r="J355" i="39"/>
  <c r="J364" i="39"/>
  <c r="J369" i="39"/>
  <c r="J373" i="39"/>
  <c r="J378" i="39"/>
  <c r="J382" i="39"/>
  <c r="J388" i="39"/>
  <c r="J392" i="39"/>
  <c r="J396" i="39"/>
  <c r="J411" i="39"/>
  <c r="J415" i="39"/>
  <c r="J419" i="39"/>
  <c r="J423" i="39"/>
  <c r="J427" i="39"/>
  <c r="J436" i="39"/>
  <c r="J440" i="39"/>
  <c r="J444" i="39"/>
  <c r="J448" i="39"/>
  <c r="J452" i="39"/>
  <c r="J456" i="39"/>
  <c r="J460" i="39"/>
  <c r="J464" i="39"/>
  <c r="J468" i="39"/>
  <c r="J472" i="39"/>
  <c r="J476" i="39"/>
  <c r="J485" i="39"/>
  <c r="J489" i="39"/>
  <c r="J493" i="39"/>
  <c r="J497" i="39"/>
  <c r="J501" i="39"/>
  <c r="J505" i="39"/>
  <c r="J509" i="39"/>
  <c r="J324" i="39"/>
  <c r="J334" i="39"/>
  <c r="J338" i="39"/>
  <c r="J343" i="39"/>
  <c r="J348" i="39"/>
  <c r="J352" i="39"/>
  <c r="J356" i="39"/>
  <c r="J361" i="39"/>
  <c r="J370" i="39"/>
  <c r="J379" i="39"/>
  <c r="J389" i="39"/>
  <c r="J393" i="39"/>
  <c r="J397" i="39"/>
  <c r="J403" i="39"/>
  <c r="J408" i="39"/>
  <c r="J412" i="39"/>
  <c r="J416" i="39"/>
  <c r="J420" i="39"/>
  <c r="J424" i="39"/>
  <c r="J428" i="39"/>
  <c r="J433" i="39"/>
  <c r="J437" i="39"/>
  <c r="J441" i="39"/>
  <c r="J445" i="39"/>
  <c r="J449" i="39"/>
  <c r="J453" i="39"/>
  <c r="J457" i="39"/>
  <c r="J461" i="39"/>
  <c r="J465" i="39"/>
  <c r="J469" i="39"/>
  <c r="J473" i="39"/>
  <c r="J477" i="39"/>
  <c r="J482" i="39"/>
  <c r="J486" i="39"/>
  <c r="J490" i="39"/>
  <c r="J494" i="39"/>
  <c r="J498" i="39"/>
  <c r="J502" i="39"/>
  <c r="J506" i="39"/>
  <c r="J510" i="39"/>
  <c r="J331" i="39"/>
  <c r="J335" i="39"/>
  <c r="J349" i="39"/>
  <c r="J353" i="39"/>
  <c r="J357" i="39"/>
  <c r="J362" i="39"/>
  <c r="J367" i="39"/>
  <c r="J371" i="39"/>
  <c r="J376" i="39"/>
  <c r="J380" i="39"/>
  <c r="J385" i="39"/>
  <c r="J390" i="39"/>
  <c r="J394" i="39"/>
  <c r="J404" i="39"/>
  <c r="J409" i="39"/>
  <c r="J413" i="39"/>
  <c r="J417" i="39"/>
  <c r="J421" i="39"/>
  <c r="J425" i="39"/>
  <c r="J429" i="39"/>
  <c r="J434" i="39"/>
  <c r="J438" i="39"/>
  <c r="J442" i="39"/>
  <c r="J446" i="39"/>
  <c r="J450" i="39"/>
  <c r="J454" i="39"/>
  <c r="J458" i="39"/>
  <c r="J462" i="39"/>
  <c r="J466" i="39"/>
  <c r="J470" i="39"/>
  <c r="J474" i="39"/>
  <c r="J478" i="39"/>
  <c r="J483" i="39"/>
  <c r="J487" i="39"/>
  <c r="J491" i="39"/>
  <c r="J495" i="39"/>
  <c r="J499" i="39"/>
  <c r="J503" i="39"/>
  <c r="J507" i="39"/>
  <c r="J19" i="39" l="1"/>
  <c r="I513" i="39"/>
  <c r="I516" i="39" s="1"/>
  <c r="I513" i="40"/>
  <c r="I516" i="40" s="1"/>
  <c r="J19" i="40"/>
  <c r="H21" i="31" l="1"/>
  <c r="H20" i="31"/>
  <c r="H19" i="31"/>
  <c r="H56" i="31"/>
  <c r="H55" i="31"/>
  <c r="H49" i="31"/>
  <c r="H33" i="31"/>
  <c r="H30" i="31"/>
  <c r="K148" i="25" l="1"/>
  <c r="B22" i="35"/>
  <c r="B20" i="35"/>
  <c r="B19" i="35"/>
  <c r="B18" i="35"/>
  <c r="B17" i="35"/>
  <c r="B16" i="35"/>
  <c r="A7" i="35"/>
  <c r="A9" i="35"/>
  <c r="B9" i="9"/>
  <c r="B7" i="9"/>
  <c r="D27" i="9" l="1"/>
  <c r="D22" i="9"/>
  <c r="D23" i="9"/>
  <c r="D24" i="9"/>
  <c r="D25" i="9"/>
  <c r="D26" i="9"/>
  <c r="D21" i="9"/>
  <c r="Z17" i="35"/>
  <c r="AA17" i="35" s="1"/>
  <c r="Z18" i="35"/>
  <c r="Z19" i="35"/>
  <c r="Z20" i="35"/>
  <c r="AA20" i="35" s="1"/>
  <c r="Z21" i="35"/>
  <c r="Z22" i="35"/>
  <c r="Z16" i="35"/>
  <c r="B21" i="35"/>
  <c r="Y21" i="35" s="1"/>
  <c r="G26" i="9" s="1"/>
  <c r="Y20" i="35"/>
  <c r="G25" i="9" s="1"/>
  <c r="Y19" i="35"/>
  <c r="G24" i="9" s="1"/>
  <c r="Y17" i="35"/>
  <c r="G22" i="9" s="1"/>
  <c r="E22" i="35"/>
  <c r="Y22" i="35" s="1"/>
  <c r="G27" i="9" s="1"/>
  <c r="AA19" i="35"/>
  <c r="AA22" i="35"/>
  <c r="AA16" i="35"/>
  <c r="A4" i="35"/>
  <c r="AA21" i="35"/>
  <c r="AA18" i="35"/>
  <c r="Y18" i="35"/>
  <c r="G23" i="9" s="1"/>
  <c r="Y16" i="35"/>
  <c r="G21" i="9" s="1"/>
  <c r="Y24" i="35" l="1"/>
  <c r="Y25" i="35" s="1"/>
  <c r="AA23" i="35"/>
  <c r="Z23" i="35" l="1"/>
  <c r="H39" i="34" l="1"/>
  <c r="H40" i="34" l="1"/>
  <c r="H26" i="34" l="1"/>
  <c r="H27" i="34"/>
  <c r="H38" i="34"/>
  <c r="H37" i="34"/>
  <c r="H36" i="34"/>
  <c r="H53" i="34" l="1"/>
  <c r="H52" i="34"/>
  <c r="H50" i="34"/>
  <c r="H49" i="34"/>
  <c r="H51" i="34" l="1"/>
  <c r="H41" i="34"/>
  <c r="H77" i="34" l="1"/>
  <c r="H76" i="34"/>
  <c r="H75" i="34"/>
  <c r="H45" i="34" l="1"/>
  <c r="H71" i="34" l="1"/>
  <c r="H72" i="34"/>
  <c r="H73" i="34"/>
  <c r="H74" i="34"/>
  <c r="H19" i="34" l="1"/>
  <c r="H82" i="34"/>
  <c r="H81" i="34"/>
  <c r="H80" i="34"/>
  <c r="H70" i="34"/>
  <c r="H68" i="34"/>
  <c r="H65" i="34"/>
  <c r="H62" i="34"/>
  <c r="H59" i="34"/>
  <c r="H56" i="34"/>
  <c r="H55" i="34" s="1"/>
  <c r="H48" i="34"/>
  <c r="K84" i="34" s="1"/>
  <c r="H44" i="34"/>
  <c r="H33" i="34"/>
  <c r="H32" i="34" s="1"/>
  <c r="H30" i="34"/>
  <c r="H25" i="34"/>
  <c r="H22" i="34"/>
  <c r="H21" i="34" s="1"/>
  <c r="A4" i="34"/>
  <c r="H35" i="34" l="1"/>
  <c r="H24" i="34"/>
  <c r="H43" i="34"/>
  <c r="L84" i="34"/>
  <c r="H64" i="34"/>
  <c r="H18" i="34"/>
  <c r="H29" i="34"/>
  <c r="H61" i="34"/>
  <c r="H67" i="34"/>
  <c r="H79" i="34"/>
  <c r="H58" i="34"/>
  <c r="H47" i="34"/>
  <c r="J84" i="34" l="1"/>
  <c r="B9" i="34"/>
  <c r="B7" i="34"/>
  <c r="H27" i="31" l="1"/>
  <c r="H26" i="31" s="1"/>
  <c r="H18" i="31"/>
  <c r="H67" i="31"/>
  <c r="H66" i="31"/>
  <c r="H65" i="31"/>
  <c r="H62" i="31"/>
  <c r="H59" i="31"/>
  <c r="H52" i="31"/>
  <c r="H46" i="31"/>
  <c r="H43" i="31"/>
  <c r="H40" i="31"/>
  <c r="H39" i="31"/>
  <c r="H36" i="31"/>
  <c r="B9" i="31"/>
  <c r="B7" i="31"/>
  <c r="A4" i="31"/>
  <c r="H48" i="31" l="1"/>
  <c r="H38" i="31"/>
  <c r="H51" i="31"/>
  <c r="H54" i="31"/>
  <c r="H58" i="31"/>
  <c r="H24" i="31"/>
  <c r="H32" i="31" l="1"/>
  <c r="H35" i="31"/>
  <c r="H29" i="31"/>
  <c r="H42" i="31"/>
  <c r="H23" i="31"/>
  <c r="H45" i="31"/>
  <c r="H61" i="31" l="1"/>
  <c r="H64" i="31" l="1"/>
  <c r="H69" i="31" l="1"/>
  <c r="B9" i="25" l="1"/>
  <c r="B7" i="25"/>
  <c r="A4" i="25"/>
  <c r="E27" i="24" l="1"/>
  <c r="H27" i="24" s="1"/>
  <c r="I20" i="24"/>
  <c r="H80" i="24"/>
  <c r="H79" i="24" s="1"/>
  <c r="I79" i="24" s="1"/>
  <c r="H77" i="24"/>
  <c r="H76" i="24" s="1"/>
  <c r="H74" i="24"/>
  <c r="H73" i="24" s="1"/>
  <c r="H70" i="24"/>
  <c r="H68" i="24"/>
  <c r="I68" i="24" s="1"/>
  <c r="H65" i="24"/>
  <c r="H64" i="24" s="1"/>
  <c r="H62" i="24"/>
  <c r="H61" i="24" s="1"/>
  <c r="H59" i="24"/>
  <c r="I59" i="24" s="1"/>
  <c r="H54" i="24"/>
  <c r="I54" i="24" s="1"/>
  <c r="H53" i="24"/>
  <c r="H52" i="24"/>
  <c r="H51" i="24"/>
  <c r="I51" i="24" s="1"/>
  <c r="H48" i="24"/>
  <c r="H47" i="24"/>
  <c r="E46" i="24"/>
  <c r="H46" i="24" s="1"/>
  <c r="H45" i="24"/>
  <c r="H42" i="24"/>
  <c r="H41" i="24"/>
  <c r="H38" i="24"/>
  <c r="H35" i="24"/>
  <c r="H34" i="24"/>
  <c r="H33" i="24" s="1"/>
  <c r="I33" i="24" s="1"/>
  <c r="H31" i="24"/>
  <c r="H30" i="24" s="1"/>
  <c r="H28" i="24"/>
  <c r="H26" i="24"/>
  <c r="E25" i="24"/>
  <c r="H25" i="24" s="1"/>
  <c r="I25" i="24" s="1"/>
  <c r="H24" i="24"/>
  <c r="B12" i="24"/>
  <c r="I28" i="24" l="1"/>
  <c r="I38" i="24"/>
  <c r="I46" i="24"/>
  <c r="I61" i="24"/>
  <c r="I24" i="24"/>
  <c r="I41" i="24"/>
  <c r="I47" i="24"/>
  <c r="I76" i="24"/>
  <c r="H37" i="24"/>
  <c r="I37" i="24" s="1"/>
  <c r="H67" i="24"/>
  <c r="I67" i="24" s="1"/>
  <c r="I26" i="24"/>
  <c r="I35" i="24"/>
  <c r="I42" i="24"/>
  <c r="I53" i="24"/>
  <c r="I64" i="24"/>
  <c r="I73" i="24"/>
  <c r="I27" i="24"/>
  <c r="I31" i="24"/>
  <c r="I62" i="24"/>
  <c r="H40" i="24"/>
  <c r="I40" i="24" s="1"/>
  <c r="H50" i="24"/>
  <c r="I50" i="24" s="1"/>
  <c r="I65" i="24"/>
  <c r="I34" i="24"/>
  <c r="H44" i="24"/>
  <c r="I44" i="24" s="1"/>
  <c r="I45" i="24"/>
  <c r="I48" i="24"/>
  <c r="I52" i="24"/>
  <c r="E57" i="24"/>
  <c r="E58" i="24" s="1"/>
  <c r="H58" i="24" s="1"/>
  <c r="I58" i="24" s="1"/>
  <c r="I70" i="24"/>
  <c r="I84" i="24"/>
  <c r="I30" i="24"/>
  <c r="H23" i="24"/>
  <c r="I23" i="24" s="1"/>
  <c r="I74" i="24"/>
  <c r="I77" i="24"/>
  <c r="I80" i="24"/>
  <c r="E57" i="23"/>
  <c r="H57" i="23" s="1"/>
  <c r="I57" i="23" s="1"/>
  <c r="E46" i="23"/>
  <c r="H46" i="23" s="1"/>
  <c r="I46" i="23" s="1"/>
  <c r="H27" i="23"/>
  <c r="I27" i="23" s="1"/>
  <c r="H62" i="23"/>
  <c r="I62" i="23" s="1"/>
  <c r="H28" i="23"/>
  <c r="I28" i="23" s="1"/>
  <c r="E25" i="23"/>
  <c r="H25" i="23" s="1"/>
  <c r="I25" i="23" s="1"/>
  <c r="H80" i="23"/>
  <c r="H77" i="23"/>
  <c r="I77" i="23" s="1"/>
  <c r="H74" i="23"/>
  <c r="H68" i="23"/>
  <c r="H65" i="23"/>
  <c r="I65" i="23" s="1"/>
  <c r="H59" i="23"/>
  <c r="I59" i="23" s="1"/>
  <c r="H54" i="23"/>
  <c r="I54" i="23" s="1"/>
  <c r="H53" i="23"/>
  <c r="I53" i="23" s="1"/>
  <c r="H52" i="23"/>
  <c r="I52" i="23" s="1"/>
  <c r="H51" i="23"/>
  <c r="I51" i="23" s="1"/>
  <c r="H48" i="23"/>
  <c r="I48" i="23" s="1"/>
  <c r="H47" i="23"/>
  <c r="I47" i="23" s="1"/>
  <c r="H45" i="23"/>
  <c r="I45" i="23" s="1"/>
  <c r="H42" i="23"/>
  <c r="I42" i="23" s="1"/>
  <c r="H38" i="23"/>
  <c r="I38" i="23" s="1"/>
  <c r="H41" i="23"/>
  <c r="I41" i="23" s="1"/>
  <c r="H35" i="23"/>
  <c r="I35" i="23" s="1"/>
  <c r="H34" i="23"/>
  <c r="I34" i="23" s="1"/>
  <c r="H31" i="23"/>
  <c r="I31" i="23" s="1"/>
  <c r="H26" i="23"/>
  <c r="I26" i="23" s="1"/>
  <c r="H24" i="23"/>
  <c r="B12" i="23"/>
  <c r="H57" i="24" l="1"/>
  <c r="I57" i="24" s="1"/>
  <c r="E58" i="23"/>
  <c r="H58" i="23" s="1"/>
  <c r="I58" i="23" s="1"/>
  <c r="H37" i="23"/>
  <c r="I37" i="23" s="1"/>
  <c r="H73" i="23"/>
  <c r="I73" i="23" s="1"/>
  <c r="H64" i="23"/>
  <c r="I64" i="23" s="1"/>
  <c r="H61" i="23"/>
  <c r="I61" i="23" s="1"/>
  <c r="I68" i="23"/>
  <c r="H67" i="23"/>
  <c r="I67" i="23" s="1"/>
  <c r="I80" i="23"/>
  <c r="H79" i="23"/>
  <c r="I79" i="23" s="1"/>
  <c r="H70" i="23"/>
  <c r="I70" i="23" s="1"/>
  <c r="I74" i="23"/>
  <c r="H50" i="23"/>
  <c r="I50" i="23" s="1"/>
  <c r="H44" i="23"/>
  <c r="I44" i="23" s="1"/>
  <c r="H40" i="23"/>
  <c r="I40" i="23" s="1"/>
  <c r="H23" i="23"/>
  <c r="I23" i="23" s="1"/>
  <c r="H30" i="23"/>
  <c r="H33" i="23"/>
  <c r="I33" i="23" s="1"/>
  <c r="I24" i="23"/>
  <c r="B10" i="21"/>
  <c r="B8" i="21"/>
  <c r="B10" i="18"/>
  <c r="B8" i="18"/>
  <c r="H56" i="24" l="1"/>
  <c r="I56" i="24" s="1"/>
  <c r="I30" i="23"/>
  <c r="H56" i="23"/>
  <c r="I56" i="23" s="1"/>
  <c r="H76" i="23"/>
  <c r="H82" i="24" l="1"/>
  <c r="H86" i="24" s="1"/>
  <c r="I86" i="24" s="1"/>
  <c r="H82" i="23"/>
  <c r="H89" i="23" s="1"/>
  <c r="I89" i="23" s="1"/>
  <c r="I76" i="23"/>
  <c r="H88" i="24" l="1"/>
  <c r="I88" i="24" s="1"/>
  <c r="H85" i="24"/>
  <c r="I85" i="24" s="1"/>
  <c r="H87" i="24"/>
  <c r="I87" i="24" s="1"/>
  <c r="H90" i="24"/>
  <c r="I90" i="24" s="1"/>
  <c r="H89" i="24"/>
  <c r="I89" i="24" s="1"/>
  <c r="I82" i="24"/>
  <c r="H90" i="23"/>
  <c r="I90" i="23" s="1"/>
  <c r="H85" i="23"/>
  <c r="I82" i="23"/>
  <c r="I84" i="23"/>
  <c r="H86" i="23"/>
  <c r="I86" i="23" s="1"/>
  <c r="H88" i="23"/>
  <c r="I88" i="23" s="1"/>
  <c r="H87" i="23"/>
  <c r="I87" i="23" s="1"/>
  <c r="H92" i="24" l="1"/>
  <c r="I92" i="24" s="1"/>
  <c r="I85" i="23"/>
  <c r="H92" i="23"/>
  <c r="I92" i="23" s="1"/>
  <c r="E27" i="21" l="1"/>
  <c r="E25" i="21"/>
  <c r="H25" i="21" s="1"/>
  <c r="I25" i="21" s="1"/>
  <c r="H107" i="21"/>
  <c r="I107" i="21" s="1"/>
  <c r="H103" i="21"/>
  <c r="H101" i="21"/>
  <c r="I101" i="21" s="1"/>
  <c r="H99" i="21"/>
  <c r="H98" i="21"/>
  <c r="H97" i="21"/>
  <c r="H96" i="21"/>
  <c r="H95" i="21"/>
  <c r="H94" i="21"/>
  <c r="H91" i="21"/>
  <c r="H90" i="21"/>
  <c r="H87" i="21"/>
  <c r="H86" i="21"/>
  <c r="H83" i="21"/>
  <c r="H82" i="21" s="1"/>
  <c r="H80" i="21"/>
  <c r="H79" i="21"/>
  <c r="H76" i="21"/>
  <c r="H75" i="21"/>
  <c r="H74" i="21"/>
  <c r="H73" i="21"/>
  <c r="I73" i="21" s="1"/>
  <c r="H70" i="21"/>
  <c r="I70" i="21" s="1"/>
  <c r="H69" i="21"/>
  <c r="I69" i="21" s="1"/>
  <c r="H65" i="21"/>
  <c r="H61" i="21"/>
  <c r="I61" i="21" s="1"/>
  <c r="H59" i="21"/>
  <c r="I59" i="21" s="1"/>
  <c r="H58" i="21"/>
  <c r="I58" i="21" s="1"/>
  <c r="H56" i="21"/>
  <c r="I56" i="21" s="1"/>
  <c r="H54" i="21"/>
  <c r="H49" i="21"/>
  <c r="E45" i="21"/>
  <c r="H45" i="21" s="1"/>
  <c r="H38" i="21"/>
  <c r="I38" i="21" s="1"/>
  <c r="H37" i="21"/>
  <c r="I37" i="21" s="1"/>
  <c r="H36" i="21"/>
  <c r="I36" i="21" s="1"/>
  <c r="H35" i="21"/>
  <c r="I35" i="21" s="1"/>
  <c r="E34" i="21"/>
  <c r="E55" i="21" s="1"/>
  <c r="H55" i="21" s="1"/>
  <c r="I55" i="21" s="1"/>
  <c r="H30" i="21"/>
  <c r="H29" i="21"/>
  <c r="H28" i="21"/>
  <c r="I28" i="21" s="1"/>
  <c r="H27" i="21"/>
  <c r="I27" i="21" s="1"/>
  <c r="H26" i="21"/>
  <c r="I26" i="21" s="1"/>
  <c r="H24" i="21"/>
  <c r="E106" i="21"/>
  <c r="H106" i="21" s="1"/>
  <c r="I106" i="21" s="1"/>
  <c r="B12" i="21"/>
  <c r="B9" i="21"/>
  <c r="B7" i="21"/>
  <c r="A4" i="21"/>
  <c r="H85" i="21" l="1"/>
  <c r="I85" i="21" s="1"/>
  <c r="H78" i="21"/>
  <c r="H89" i="21"/>
  <c r="I89" i="21" s="1"/>
  <c r="I49" i="21"/>
  <c r="I45" i="21"/>
  <c r="I74" i="21"/>
  <c r="H72" i="21"/>
  <c r="I72" i="21" s="1"/>
  <c r="I24" i="21"/>
  <c r="I29" i="21"/>
  <c r="E39" i="21"/>
  <c r="H39" i="21" s="1"/>
  <c r="I39" i="21" s="1"/>
  <c r="E53" i="21"/>
  <c r="H53" i="21" s="1"/>
  <c r="I54" i="21"/>
  <c r="E60" i="21"/>
  <c r="H60" i="21" s="1"/>
  <c r="I60" i="21" s="1"/>
  <c r="E64" i="21"/>
  <c r="H64" i="21" s="1"/>
  <c r="I65" i="21"/>
  <c r="I75" i="21"/>
  <c r="I76" i="21"/>
  <c r="I78" i="21"/>
  <c r="I79" i="21"/>
  <c r="I80" i="21"/>
  <c r="I82" i="21"/>
  <c r="I83" i="21"/>
  <c r="I87" i="21"/>
  <c r="I94" i="21"/>
  <c r="I95" i="21"/>
  <c r="I96" i="21"/>
  <c r="I97" i="21"/>
  <c r="I98" i="21"/>
  <c r="I99" i="21"/>
  <c r="I103" i="21"/>
  <c r="E105" i="21"/>
  <c r="H105" i="21" s="1"/>
  <c r="I105" i="21" s="1"/>
  <c r="E110" i="21"/>
  <c r="I30" i="21"/>
  <c r="H23" i="21"/>
  <c r="I23" i="21" s="1"/>
  <c r="E33" i="21"/>
  <c r="H33" i="21" s="1"/>
  <c r="H34" i="21"/>
  <c r="I34" i="21" s="1"/>
  <c r="E42" i="21"/>
  <c r="H42" i="21" s="1"/>
  <c r="E46" i="21"/>
  <c r="H46" i="21" s="1"/>
  <c r="I46" i="21" s="1"/>
  <c r="E50" i="21"/>
  <c r="H50" i="21" s="1"/>
  <c r="I50" i="21" s="1"/>
  <c r="E57" i="21"/>
  <c r="H57" i="21" s="1"/>
  <c r="I57" i="21" s="1"/>
  <c r="E68" i="21"/>
  <c r="H68" i="21" s="1"/>
  <c r="E100" i="21"/>
  <c r="E104" i="21"/>
  <c r="H104" i="21" s="1"/>
  <c r="I104" i="21" s="1"/>
  <c r="E102" i="21" l="1"/>
  <c r="H102" i="21" s="1"/>
  <c r="I102" i="21" s="1"/>
  <c r="H100" i="21"/>
  <c r="E111" i="21"/>
  <c r="H110" i="21"/>
  <c r="I64" i="21"/>
  <c r="H63" i="21"/>
  <c r="I63" i="21" s="1"/>
  <c r="I68" i="21"/>
  <c r="H67" i="21"/>
  <c r="I67" i="21" s="1"/>
  <c r="I42" i="21"/>
  <c r="H41" i="21"/>
  <c r="I41" i="21" s="1"/>
  <c r="I33" i="21"/>
  <c r="H32" i="21"/>
  <c r="I53" i="21"/>
  <c r="H52" i="21"/>
  <c r="I52" i="21" s="1"/>
  <c r="H44" i="21"/>
  <c r="I44" i="21" s="1"/>
  <c r="H48" i="21"/>
  <c r="I48" i="21" s="1"/>
  <c r="E112" i="21" l="1"/>
  <c r="H111" i="21"/>
  <c r="I111" i="21" s="1"/>
  <c r="I32" i="21"/>
  <c r="I110" i="21"/>
  <c r="I100" i="21"/>
  <c r="H93" i="21"/>
  <c r="I93" i="21" s="1"/>
  <c r="E113" i="21" l="1"/>
  <c r="H113" i="21" s="1"/>
  <c r="I113" i="21" s="1"/>
  <c r="H112" i="21"/>
  <c r="I112" i="21" l="1"/>
  <c r="H109" i="21"/>
  <c r="I109" i="21" l="1"/>
  <c r="H115" i="21"/>
  <c r="I115" i="21" l="1"/>
  <c r="L138" i="16" l="1"/>
  <c r="L130" i="16"/>
  <c r="L124" i="16"/>
  <c r="L120" i="16"/>
  <c r="L111" i="16"/>
  <c r="L61" i="16"/>
  <c r="L41" i="16"/>
  <c r="M149" i="16"/>
  <c r="M148" i="16"/>
  <c r="M147" i="16"/>
  <c r="M146" i="16"/>
  <c r="M145" i="16"/>
  <c r="M144" i="16"/>
  <c r="M141" i="16"/>
  <c r="M140" i="16"/>
  <c r="M139" i="16"/>
  <c r="M136" i="16"/>
  <c r="M135" i="16"/>
  <c r="M134" i="16"/>
  <c r="M133" i="16"/>
  <c r="M132" i="16"/>
  <c r="M131" i="16"/>
  <c r="M128" i="16"/>
  <c r="M127" i="16"/>
  <c r="M126" i="16"/>
  <c r="M125" i="16"/>
  <c r="M121" i="16"/>
  <c r="M118" i="16"/>
  <c r="M117" i="16"/>
  <c r="M114" i="16"/>
  <c r="M113" i="16"/>
  <c r="M112" i="16"/>
  <c r="M108" i="16"/>
  <c r="M107" i="16"/>
  <c r="M106" i="16"/>
  <c r="M105" i="16"/>
  <c r="M104" i="16"/>
  <c r="M103" i="16"/>
  <c r="M102" i="16"/>
  <c r="M100" i="16"/>
  <c r="M99" i="16"/>
  <c r="M97" i="16"/>
  <c r="M96" i="16"/>
  <c r="M95" i="16"/>
  <c r="M94" i="16"/>
  <c r="M93" i="16"/>
  <c r="M92" i="16"/>
  <c r="M91" i="16"/>
  <c r="M89" i="16"/>
  <c r="M88" i="16"/>
  <c r="M86" i="16"/>
  <c r="M85" i="16"/>
  <c r="M84" i="16"/>
  <c r="M83" i="16"/>
  <c r="M82" i="16"/>
  <c r="M81" i="16"/>
  <c r="M78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59" i="16"/>
  <c r="M58" i="16"/>
  <c r="M57" i="16"/>
  <c r="M56" i="16"/>
  <c r="M55" i="16"/>
  <c r="M54" i="16"/>
  <c r="M53" i="16"/>
  <c r="M50" i="16"/>
  <c r="M49" i="16"/>
  <c r="M48" i="16"/>
  <c r="M45" i="16"/>
  <c r="M44" i="16"/>
  <c r="M43" i="16"/>
  <c r="M42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L149" i="16"/>
  <c r="L148" i="16"/>
  <c r="L147" i="16"/>
  <c r="L146" i="16"/>
  <c r="L145" i="16"/>
  <c r="L144" i="16"/>
  <c r="L141" i="16"/>
  <c r="L140" i="16"/>
  <c r="L139" i="16"/>
  <c r="L136" i="16"/>
  <c r="L135" i="16"/>
  <c r="L134" i="16"/>
  <c r="L133" i="16"/>
  <c r="L132" i="16"/>
  <c r="L131" i="16"/>
  <c r="L128" i="16"/>
  <c r="L127" i="16"/>
  <c r="L126" i="16"/>
  <c r="L125" i="16"/>
  <c r="L121" i="16"/>
  <c r="L118" i="16"/>
  <c r="L117" i="16"/>
  <c r="L114" i="16"/>
  <c r="L113" i="16"/>
  <c r="L112" i="16"/>
  <c r="L108" i="16"/>
  <c r="L107" i="16"/>
  <c r="L106" i="16"/>
  <c r="L105" i="16"/>
  <c r="L104" i="16"/>
  <c r="L103" i="16"/>
  <c r="L102" i="16"/>
  <c r="L100" i="16"/>
  <c r="L99" i="16"/>
  <c r="L97" i="16"/>
  <c r="L96" i="16"/>
  <c r="L95" i="16"/>
  <c r="L94" i="16"/>
  <c r="L93" i="16"/>
  <c r="L92" i="16"/>
  <c r="L91" i="16"/>
  <c r="L89" i="16"/>
  <c r="L88" i="16"/>
  <c r="L86" i="16"/>
  <c r="L85" i="16"/>
  <c r="L84" i="16"/>
  <c r="L83" i="16"/>
  <c r="L82" i="16"/>
  <c r="L81" i="16"/>
  <c r="L78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59" i="16"/>
  <c r="L58" i="16"/>
  <c r="L57" i="16"/>
  <c r="L56" i="16"/>
  <c r="L55" i="16"/>
  <c r="L54" i="16"/>
  <c r="L53" i="16"/>
  <c r="L50" i="16"/>
  <c r="L49" i="16"/>
  <c r="L48" i="16"/>
  <c r="L45" i="16"/>
  <c r="L44" i="16"/>
  <c r="L43" i="16"/>
  <c r="L42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5" i="16"/>
  <c r="L24" i="16"/>
  <c r="L23" i="16"/>
  <c r="L22" i="16"/>
  <c r="H28" i="18" l="1"/>
  <c r="D28" i="18" l="1"/>
  <c r="I52" i="16" l="1"/>
  <c r="D33" i="18"/>
  <c r="D31" i="18"/>
  <c r="D30" i="18"/>
  <c r="D25" i="18"/>
  <c r="D26" i="18"/>
  <c r="D24" i="18"/>
  <c r="D23" i="18"/>
  <c r="H26" i="18"/>
  <c r="H24" i="18" l="1"/>
  <c r="H31" i="18" l="1"/>
  <c r="L26" i="16" l="1"/>
  <c r="H23" i="18" l="1"/>
  <c r="L27" i="16" l="1"/>
  <c r="H25" i="18" l="1"/>
  <c r="H30" i="18"/>
  <c r="B12" i="18" l="1"/>
  <c r="B9" i="18"/>
  <c r="B7" i="18"/>
  <c r="A4" i="18"/>
  <c r="K21" i="16" l="1"/>
  <c r="K52" i="16"/>
  <c r="L52" i="16" s="1"/>
  <c r="J21" i="16"/>
  <c r="I21" i="16"/>
  <c r="I16" i="31" l="1"/>
  <c r="I16" i="34"/>
  <c r="L21" i="16"/>
  <c r="K116" i="16"/>
  <c r="L116" i="16" s="1"/>
  <c r="K77" i="16"/>
  <c r="K47" i="16"/>
  <c r="L47" i="16" s="1"/>
  <c r="I18" i="34" l="1"/>
  <c r="I27" i="34"/>
  <c r="I62" i="34"/>
  <c r="I70" i="34"/>
  <c r="I40" i="34"/>
  <c r="I59" i="34"/>
  <c r="I22" i="34"/>
  <c r="I38" i="34"/>
  <c r="I68" i="34"/>
  <c r="I56" i="34"/>
  <c r="I82" i="34"/>
  <c r="I58" i="34"/>
  <c r="I29" i="34"/>
  <c r="I79" i="34"/>
  <c r="I77" i="34"/>
  <c r="I74" i="34"/>
  <c r="I30" i="34"/>
  <c r="I53" i="34"/>
  <c r="I43" i="34"/>
  <c r="I37" i="34"/>
  <c r="I72" i="34"/>
  <c r="I33" i="34"/>
  <c r="I26" i="34"/>
  <c r="I71" i="34"/>
  <c r="I36" i="34"/>
  <c r="I50" i="34"/>
  <c r="I73" i="34"/>
  <c r="I25" i="34"/>
  <c r="I81" i="34"/>
  <c r="I61" i="34"/>
  <c r="I64" i="34"/>
  <c r="I32" i="34"/>
  <c r="I24" i="34"/>
  <c r="I51" i="34"/>
  <c r="I55" i="34"/>
  <c r="I75" i="34"/>
  <c r="I52" i="34"/>
  <c r="I80" i="34"/>
  <c r="I45" i="34"/>
  <c r="I76" i="34"/>
  <c r="I65" i="34"/>
  <c r="I41" i="34"/>
  <c r="I44" i="34"/>
  <c r="I67" i="34"/>
  <c r="I35" i="34"/>
  <c r="I39" i="34"/>
  <c r="I21" i="34"/>
  <c r="I49" i="34"/>
  <c r="I19" i="34"/>
  <c r="I48" i="34"/>
  <c r="I47" i="34"/>
  <c r="I18" i="31"/>
  <c r="I21" i="31"/>
  <c r="I20" i="31"/>
  <c r="I55" i="31"/>
  <c r="I65" i="31"/>
  <c r="I62" i="31"/>
  <c r="I39" i="31"/>
  <c r="I24" i="31"/>
  <c r="I38" i="31"/>
  <c r="I29" i="31"/>
  <c r="I61" i="31"/>
  <c r="I27" i="31"/>
  <c r="I59" i="31"/>
  <c r="I54" i="31"/>
  <c r="I23" i="31"/>
  <c r="I19" i="31"/>
  <c r="I49" i="31"/>
  <c r="I67" i="31"/>
  <c r="I66" i="31"/>
  <c r="I43" i="31"/>
  <c r="I48" i="31"/>
  <c r="I51" i="31"/>
  <c r="I32" i="31"/>
  <c r="I64" i="31"/>
  <c r="I26" i="31"/>
  <c r="I56" i="31"/>
  <c r="I30" i="31"/>
  <c r="I46" i="31"/>
  <c r="I36" i="31"/>
  <c r="I40" i="31"/>
  <c r="I58" i="31"/>
  <c r="I35" i="31"/>
  <c r="I42" i="31"/>
  <c r="I69" i="31"/>
  <c r="I33" i="31"/>
  <c r="I52" i="31"/>
  <c r="I45" i="31"/>
  <c r="I77" i="16"/>
  <c r="L77" i="16" s="1"/>
  <c r="I143" i="16"/>
  <c r="L143" i="16" s="1"/>
  <c r="F22" i="16" l="1"/>
  <c r="E23" i="16"/>
  <c r="F23" i="16"/>
  <c r="F24" i="16"/>
  <c r="F25" i="16"/>
  <c r="F26" i="16"/>
  <c r="F27" i="16"/>
  <c r="F28" i="16"/>
  <c r="E29" i="16"/>
  <c r="F29" i="16"/>
  <c r="E30" i="16"/>
  <c r="F30" i="16"/>
  <c r="F31" i="16"/>
  <c r="J151" i="16"/>
  <c r="K151" i="16"/>
  <c r="I151" i="16"/>
  <c r="I155" i="16" s="1"/>
  <c r="F43" i="16"/>
  <c r="F44" i="16"/>
  <c r="F45" i="16"/>
  <c r="E33" i="16"/>
  <c r="F33" i="16"/>
  <c r="E34" i="16"/>
  <c r="F34" i="16"/>
  <c r="E35" i="16"/>
  <c r="F35" i="16"/>
  <c r="F36" i="16"/>
  <c r="F37" i="16"/>
  <c r="F38" i="16"/>
  <c r="E39" i="16"/>
  <c r="F39" i="16"/>
  <c r="F49" i="16"/>
  <c r="E50" i="16"/>
  <c r="F50" i="16"/>
  <c r="F54" i="16"/>
  <c r="E55" i="16"/>
  <c r="F55" i="16"/>
  <c r="E56" i="16"/>
  <c r="F56" i="16"/>
  <c r="E57" i="16"/>
  <c r="F57" i="16"/>
  <c r="F58" i="16"/>
  <c r="E59" i="16"/>
  <c r="F59" i="16"/>
  <c r="G79" i="16"/>
  <c r="H79" i="16"/>
  <c r="E81" i="16"/>
  <c r="F81" i="16"/>
  <c r="E82" i="16"/>
  <c r="F82" i="16"/>
  <c r="E83" i="16"/>
  <c r="F83" i="16"/>
  <c r="F84" i="16"/>
  <c r="E85" i="16"/>
  <c r="F85" i="16"/>
  <c r="E86" i="16"/>
  <c r="F86" i="16"/>
  <c r="G87" i="16"/>
  <c r="H87" i="16"/>
  <c r="E88" i="16"/>
  <c r="F88" i="16"/>
  <c r="E89" i="16"/>
  <c r="F89" i="16"/>
  <c r="E91" i="16"/>
  <c r="F91" i="16"/>
  <c r="E92" i="16"/>
  <c r="F92" i="16"/>
  <c r="F93" i="16"/>
  <c r="F94" i="16"/>
  <c r="E95" i="16"/>
  <c r="F95" i="16"/>
  <c r="F96" i="16"/>
  <c r="F97" i="16"/>
  <c r="G98" i="16"/>
  <c r="H98" i="16"/>
  <c r="F99" i="16"/>
  <c r="F100" i="16"/>
  <c r="F102" i="16"/>
  <c r="F103" i="16"/>
  <c r="F104" i="16"/>
  <c r="F105" i="16"/>
  <c r="F106" i="16"/>
  <c r="F107" i="16"/>
  <c r="F108" i="16"/>
  <c r="E63" i="16"/>
  <c r="F63" i="16"/>
  <c r="F64" i="16"/>
  <c r="F65" i="16"/>
  <c r="E66" i="16"/>
  <c r="F66" i="16"/>
  <c r="E67" i="16"/>
  <c r="F67" i="16"/>
  <c r="E68" i="16"/>
  <c r="F68" i="16"/>
  <c r="E69" i="16"/>
  <c r="F69" i="16"/>
  <c r="F70" i="16"/>
  <c r="F71" i="16"/>
  <c r="F72" i="16"/>
  <c r="E73" i="16"/>
  <c r="F73" i="16"/>
  <c r="F74" i="16"/>
  <c r="E75" i="16"/>
  <c r="F75" i="16"/>
  <c r="F113" i="16"/>
  <c r="F114" i="16"/>
  <c r="E118" i="16"/>
  <c r="F118" i="16"/>
  <c r="E126" i="16"/>
  <c r="F126" i="16"/>
  <c r="E127" i="16"/>
  <c r="F127" i="16"/>
  <c r="E128" i="16"/>
  <c r="F128" i="16"/>
  <c r="E132" i="16"/>
  <c r="F132" i="16"/>
  <c r="E133" i="16"/>
  <c r="F133" i="16"/>
  <c r="E134" i="16"/>
  <c r="F134" i="16"/>
  <c r="E135" i="16"/>
  <c r="F135" i="16"/>
  <c r="E136" i="16"/>
  <c r="F136" i="16"/>
  <c r="F140" i="16"/>
  <c r="F141" i="16"/>
  <c r="F145" i="16"/>
  <c r="F146" i="16"/>
  <c r="E147" i="16"/>
  <c r="F147" i="16"/>
  <c r="F148" i="16"/>
  <c r="F149" i="16"/>
  <c r="F144" i="16"/>
  <c r="F139" i="16"/>
  <c r="F131" i="16"/>
  <c r="F125" i="16"/>
  <c r="E125" i="16"/>
  <c r="F121" i="16"/>
  <c r="F117" i="16"/>
  <c r="E117" i="16"/>
  <c r="F112" i="16"/>
  <c r="E112" i="16"/>
  <c r="F78" i="16"/>
  <c r="F62" i="16"/>
  <c r="F53" i="16"/>
  <c r="E53" i="16"/>
  <c r="F48" i="16"/>
  <c r="F32" i="16"/>
  <c r="E32" i="16"/>
  <c r="F42" i="16"/>
  <c r="B10" i="16"/>
  <c r="B8" i="16"/>
  <c r="B7" i="16"/>
  <c r="A4" i="16"/>
  <c r="L151" i="16" l="1"/>
  <c r="E64" i="16"/>
  <c r="G64" i="16" l="1"/>
  <c r="E38" i="16"/>
  <c r="E72" i="16"/>
  <c r="E70" i="16"/>
  <c r="E62" i="16"/>
  <c r="G71" i="16" l="1"/>
  <c r="E71" i="16"/>
  <c r="G63" i="16"/>
  <c r="E106" i="16"/>
  <c r="E103" i="16"/>
  <c r="E84" i="16"/>
  <c r="E65" i="16"/>
  <c r="H33" i="18" l="1"/>
  <c r="G128" i="16"/>
  <c r="E102" i="16"/>
  <c r="E99" i="16"/>
  <c r="E74" i="16"/>
  <c r="E48" i="16"/>
  <c r="E94" i="16"/>
  <c r="E93" i="16"/>
  <c r="E105" i="16"/>
  <c r="E104" i="16"/>
  <c r="E97" i="16"/>
  <c r="E96" i="16"/>
  <c r="E58" i="16"/>
  <c r="E28" i="16"/>
  <c r="E27" i="16"/>
  <c r="E26" i="16"/>
  <c r="E25" i="16"/>
  <c r="E24" i="16"/>
  <c r="G99" i="16" l="1"/>
  <c r="G45" i="16"/>
  <c r="E45" i="16"/>
  <c r="G44" i="16"/>
  <c r="E44" i="16"/>
  <c r="E108" i="16"/>
  <c r="E107" i="16"/>
  <c r="G127" i="16"/>
  <c r="G43" i="16" l="1"/>
  <c r="E43" i="16"/>
  <c r="G39" i="16"/>
  <c r="G126" i="16" l="1"/>
  <c r="G30" i="16"/>
  <c r="G24" i="16"/>
  <c r="G25" i="16"/>
  <c r="G26" i="16"/>
  <c r="G28" i="16"/>
  <c r="G38" i="16"/>
  <c r="G136" i="16"/>
  <c r="G135" i="16"/>
  <c r="E131" i="16"/>
  <c r="G73" i="16"/>
  <c r="G72" i="16"/>
  <c r="G69" i="16"/>
  <c r="G134" i="16" l="1"/>
  <c r="E36" i="16"/>
  <c r="G29" i="16"/>
  <c r="G27" i="16"/>
  <c r="E114" i="16" l="1"/>
  <c r="E100" i="16"/>
  <c r="G133" i="16"/>
  <c r="G118" i="16" l="1"/>
  <c r="G50" i="16" l="1"/>
  <c r="G147" i="16"/>
  <c r="G59" i="16" l="1"/>
  <c r="G132" i="16"/>
  <c r="G35" i="16" l="1"/>
  <c r="G108" i="16"/>
  <c r="G107" i="16"/>
  <c r="G106" i="16"/>
  <c r="G105" i="16"/>
  <c r="G104" i="16"/>
  <c r="G103" i="16"/>
  <c r="G102" i="16"/>
  <c r="G101" i="16"/>
  <c r="G100" i="16"/>
  <c r="G34" i="16"/>
  <c r="G94" i="16"/>
  <c r="G97" i="16"/>
  <c r="G86" i="16"/>
  <c r="G109" i="16"/>
  <c r="G96" i="16"/>
  <c r="G95" i="16"/>
  <c r="G93" i="16"/>
  <c r="G92" i="16"/>
  <c r="G91" i="16"/>
  <c r="G90" i="16"/>
  <c r="G89" i="16"/>
  <c r="G88" i="16"/>
  <c r="G84" i="16" l="1"/>
  <c r="G85" i="16"/>
  <c r="G57" i="16"/>
  <c r="G56" i="16"/>
  <c r="G68" i="16"/>
  <c r="G67" i="16"/>
  <c r="G66" i="16"/>
  <c r="G75" i="16" l="1"/>
  <c r="G74" i="16"/>
  <c r="G33" i="16"/>
  <c r="G55" i="16"/>
  <c r="G58" i="16"/>
  <c r="G62" i="16"/>
  <c r="G70" i="16"/>
  <c r="G23" i="16" l="1"/>
  <c r="H23" i="9" l="1"/>
  <c r="H22" i="9"/>
  <c r="H27" i="9"/>
  <c r="H26" i="9"/>
  <c r="H25" i="9"/>
  <c r="H24" i="9"/>
  <c r="H21" i="9"/>
  <c r="H31" i="9"/>
  <c r="G122" i="16"/>
  <c r="G112" i="16"/>
  <c r="G83" i="16"/>
  <c r="G82" i="16"/>
  <c r="G81" i="16"/>
  <c r="G80" i="16"/>
  <c r="H32" i="9"/>
  <c r="H18" i="16"/>
  <c r="A4" i="9"/>
  <c r="G114" i="16" l="1"/>
  <c r="G117" i="16"/>
  <c r="G48" i="16"/>
  <c r="G36" i="16"/>
  <c r="G131" i="16"/>
  <c r="G65" i="16"/>
  <c r="G125" i="16"/>
  <c r="I16" i="9"/>
  <c r="H66" i="16" l="1"/>
  <c r="E148" i="16"/>
  <c r="H100" i="16"/>
  <c r="G53" i="16"/>
  <c r="I91" i="21"/>
  <c r="I86" i="21"/>
  <c r="I90" i="21"/>
  <c r="E121" i="16"/>
  <c r="H80" i="16"/>
  <c r="G116" i="16"/>
  <c r="G124" i="16"/>
  <c r="G130" i="16"/>
  <c r="H92" i="16"/>
  <c r="H91" i="16"/>
  <c r="H97" i="16"/>
  <c r="H64" i="16"/>
  <c r="H71" i="16"/>
  <c r="H99" i="16"/>
  <c r="H128" i="16"/>
  <c r="H63" i="16"/>
  <c r="H44" i="16"/>
  <c r="H45" i="16"/>
  <c r="H43" i="16"/>
  <c r="H127" i="16"/>
  <c r="H126" i="16"/>
  <c r="H39" i="16"/>
  <c r="H29" i="16"/>
  <c r="H30" i="16"/>
  <c r="H38" i="16"/>
  <c r="H24" i="16"/>
  <c r="H28" i="16"/>
  <c r="H26" i="16"/>
  <c r="H27" i="16"/>
  <c r="H25" i="16"/>
  <c r="H135" i="16"/>
  <c r="H136" i="16"/>
  <c r="H134" i="16"/>
  <c r="H72" i="16"/>
  <c r="H73" i="16"/>
  <c r="H50" i="16"/>
  <c r="H69" i="16"/>
  <c r="H118" i="16"/>
  <c r="H133" i="16"/>
  <c r="H147" i="16"/>
  <c r="H59" i="16"/>
  <c r="H35" i="16"/>
  <c r="H35" i="18"/>
  <c r="I21" i="18" s="1"/>
  <c r="H132" i="16"/>
  <c r="H107" i="16"/>
  <c r="H101" i="16"/>
  <c r="H104" i="16"/>
  <c r="H105" i="16"/>
  <c r="H102" i="16"/>
  <c r="H108" i="16"/>
  <c r="H106" i="16"/>
  <c r="H103" i="16"/>
  <c r="H86" i="16"/>
  <c r="H34" i="16"/>
  <c r="H96" i="16"/>
  <c r="H109" i="16"/>
  <c r="H95" i="16"/>
  <c r="H89" i="16"/>
  <c r="H93" i="16"/>
  <c r="H94" i="16"/>
  <c r="H90" i="16"/>
  <c r="H84" i="16"/>
  <c r="H88" i="16"/>
  <c r="H70" i="16"/>
  <c r="H85" i="16"/>
  <c r="H75" i="16"/>
  <c r="H74" i="16"/>
  <c r="H33" i="16"/>
  <c r="H58" i="16"/>
  <c r="H57" i="16"/>
  <c r="H55" i="16"/>
  <c r="H56" i="16"/>
  <c r="H68" i="16"/>
  <c r="H67" i="16"/>
  <c r="E54" i="16"/>
  <c r="H62" i="16"/>
  <c r="H117" i="16"/>
  <c r="H112" i="16"/>
  <c r="H82" i="16"/>
  <c r="H122" i="16"/>
  <c r="H131" i="16"/>
  <c r="H114" i="16"/>
  <c r="H116" i="16"/>
  <c r="M116" i="16" s="1"/>
  <c r="E22" i="16"/>
  <c r="H130" i="16"/>
  <c r="M130" i="16" s="1"/>
  <c r="H124" i="16"/>
  <c r="M124" i="16" s="1"/>
  <c r="H65" i="16"/>
  <c r="H48" i="16"/>
  <c r="G32" i="16"/>
  <c r="H83" i="16"/>
  <c r="H81" i="16"/>
  <c r="H36" i="16"/>
  <c r="H125" i="16"/>
  <c r="I27" i="9"/>
  <c r="I32" i="9"/>
  <c r="I22" i="9"/>
  <c r="I23" i="9"/>
  <c r="I21" i="9"/>
  <c r="I31" i="9"/>
  <c r="I25" i="9"/>
  <c r="I26" i="9"/>
  <c r="I24" i="9"/>
  <c r="E29" i="9"/>
  <c r="H53" i="16"/>
  <c r="E78" i="16" l="1"/>
  <c r="H23" i="16"/>
  <c r="G21" i="18"/>
  <c r="I38" i="18"/>
  <c r="E141" i="16"/>
  <c r="E145" i="16"/>
  <c r="E37" i="16"/>
  <c r="E113" i="16"/>
  <c r="H42" i="16"/>
  <c r="E42" i="16"/>
  <c r="E139" i="16"/>
  <c r="E149" i="16"/>
  <c r="E49" i="16"/>
  <c r="E144" i="16"/>
  <c r="G31" i="16"/>
  <c r="E31" i="16"/>
  <c r="E140" i="16"/>
  <c r="H32" i="16"/>
  <c r="H29" i="9"/>
  <c r="G121" i="16" l="1"/>
  <c r="G113" i="16"/>
  <c r="H49" i="16"/>
  <c r="G22" i="16"/>
  <c r="G78" i="16"/>
  <c r="G144" i="16"/>
  <c r="G37" i="16"/>
  <c r="I42" i="18"/>
  <c r="I44" i="18"/>
  <c r="I45" i="18"/>
  <c r="I40" i="18"/>
  <c r="I43" i="18"/>
  <c r="I41" i="18"/>
  <c r="I46" i="18"/>
  <c r="G38" i="18"/>
  <c r="H61" i="16"/>
  <c r="M61" i="16" s="1"/>
  <c r="G61" i="16"/>
  <c r="H121" i="16"/>
  <c r="E146" i="16"/>
  <c r="H113" i="16"/>
  <c r="H148" i="16"/>
  <c r="G148" i="16"/>
  <c r="H144" i="16"/>
  <c r="H37" i="16"/>
  <c r="G49" i="16"/>
  <c r="H145" i="16"/>
  <c r="G145" i="16"/>
  <c r="H31" i="16"/>
  <c r="H54" i="16"/>
  <c r="G54" i="16"/>
  <c r="H141" i="16"/>
  <c r="G141" i="16"/>
  <c r="H140" i="16"/>
  <c r="G140" i="16"/>
  <c r="H149" i="16"/>
  <c r="G149" i="16"/>
  <c r="G42" i="16"/>
  <c r="H78" i="16"/>
  <c r="I29" i="9"/>
  <c r="H34" i="9"/>
  <c r="K34" i="9" s="1"/>
  <c r="H22" i="16"/>
  <c r="I48" i="18" l="1"/>
  <c r="G48" i="18" s="1"/>
  <c r="G120" i="16"/>
  <c r="H120" i="16"/>
  <c r="M120" i="16" s="1"/>
  <c r="G111" i="16"/>
  <c r="G143" i="16"/>
  <c r="G77" i="16"/>
  <c r="G146" i="16"/>
  <c r="H146" i="16"/>
  <c r="H111" i="16"/>
  <c r="M111" i="16" s="1"/>
  <c r="H41" i="16"/>
  <c r="M41" i="16" s="1"/>
  <c r="G41" i="16"/>
  <c r="H52" i="16"/>
  <c r="M52" i="16" s="1"/>
  <c r="G52" i="16"/>
  <c r="G47" i="16"/>
  <c r="H47" i="16"/>
  <c r="M47" i="16" s="1"/>
  <c r="G21" i="16"/>
  <c r="H77" i="16"/>
  <c r="M77" i="16" s="1"/>
  <c r="H143" i="16"/>
  <c r="M143" i="16" s="1"/>
  <c r="I34" i="9"/>
  <c r="H21" i="16" l="1"/>
  <c r="M21" i="16" s="1"/>
  <c r="G139" i="16" l="1"/>
  <c r="H139" i="16"/>
  <c r="G138" i="16" l="1"/>
  <c r="H138" i="16"/>
  <c r="M138" i="16" s="1"/>
  <c r="H151" i="16" l="1"/>
  <c r="M151" i="16" s="1"/>
  <c r="G151" i="16"/>
  <c r="I152" i="16" l="1"/>
  <c r="J152" i="16"/>
  <c r="K152" i="16"/>
  <c r="D44" i="1" l="1"/>
  <c r="D46" i="1" s="1"/>
  <c r="I35" i="9" l="1"/>
  <c r="D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Moffat</author>
  </authors>
  <commentList>
    <comment ref="A46" authorId="0" shapeId="0" xr:uid="{27959E3A-04D8-48AD-B7D2-521CCDF2B27D}">
      <text>
        <r>
          <rPr>
            <b/>
            <sz val="9"/>
            <color indexed="81"/>
            <rFont val="Tahoma"/>
            <family val="2"/>
          </rPr>
          <t>Scott Moffat:</t>
        </r>
        <r>
          <rPr>
            <sz val="9"/>
            <color indexed="81"/>
            <rFont val="Tahoma"/>
            <family val="2"/>
          </rPr>
          <t xml:space="preserve">
Enter Fee %
</t>
        </r>
      </text>
    </comment>
    <comment ref="D53" authorId="0" shapeId="0" xr:uid="{B24EED19-DFCF-4499-A5C2-A1D9DB88373F}">
      <text>
        <r>
          <rPr>
            <b/>
            <sz val="9"/>
            <color indexed="81"/>
            <rFont val="Tahoma"/>
            <family val="2"/>
          </rPr>
          <t>Scott Moffat:</t>
        </r>
        <r>
          <rPr>
            <sz val="9"/>
            <color indexed="81"/>
            <rFont val="Tahoma"/>
            <family val="2"/>
          </rPr>
          <t xml:space="preserve">
Enter %</t>
        </r>
      </text>
    </comment>
    <comment ref="D55" authorId="0" shapeId="0" xr:uid="{C34D7D2F-BAC4-40B1-B711-EC2C6B47A206}">
      <text>
        <r>
          <rPr>
            <b/>
            <sz val="9"/>
            <color indexed="81"/>
            <rFont val="Tahoma"/>
            <family val="2"/>
          </rPr>
          <t>Scott Moffat:</t>
        </r>
        <r>
          <rPr>
            <sz val="9"/>
            <color indexed="81"/>
            <rFont val="Tahoma"/>
            <family val="2"/>
          </rPr>
          <t xml:space="preserve">
Enter Fee %</t>
        </r>
      </text>
    </comment>
  </commentList>
</comments>
</file>

<file path=xl/sharedStrings.xml><?xml version="1.0" encoding="utf-8"?>
<sst xmlns="http://schemas.openxmlformats.org/spreadsheetml/2006/main" count="2273" uniqueCount="816">
  <si>
    <t>Description</t>
  </si>
  <si>
    <t>Item</t>
  </si>
  <si>
    <t>Quantity</t>
  </si>
  <si>
    <t>Unit</t>
  </si>
  <si>
    <t>Unit Cost</t>
  </si>
  <si>
    <t>Cost</t>
  </si>
  <si>
    <t>$ / SF</t>
  </si>
  <si>
    <t>Office Building</t>
  </si>
  <si>
    <t>Concrete / Formwork / Reinforcing</t>
  </si>
  <si>
    <t xml:space="preserve">Foundation </t>
  </si>
  <si>
    <t>SF</t>
  </si>
  <si>
    <t>CY</t>
  </si>
  <si>
    <t>Masonry</t>
  </si>
  <si>
    <t>EA</t>
  </si>
  <si>
    <t>Metals</t>
  </si>
  <si>
    <t>Misc Steel</t>
  </si>
  <si>
    <t>Wood &amp; Plastics</t>
  </si>
  <si>
    <t>LF</t>
  </si>
  <si>
    <t>Thermal &amp; Moisture Protection</t>
  </si>
  <si>
    <t>Doors and Windows</t>
  </si>
  <si>
    <t>Finishes</t>
  </si>
  <si>
    <t>Specialties</t>
  </si>
  <si>
    <t>Equipment</t>
  </si>
  <si>
    <t>Furnishings</t>
  </si>
  <si>
    <t>Special Construction</t>
  </si>
  <si>
    <t>Elevators</t>
  </si>
  <si>
    <t>Mechanical</t>
  </si>
  <si>
    <t xml:space="preserve">Fire Sprinkler System </t>
  </si>
  <si>
    <t>Plumbing</t>
  </si>
  <si>
    <t>Electrical</t>
  </si>
  <si>
    <t>General Conditions</t>
  </si>
  <si>
    <t>Sitework</t>
  </si>
  <si>
    <t>Garage</t>
  </si>
  <si>
    <t>TOTAL GENERAL CONDITIONS</t>
  </si>
  <si>
    <t>Construction GSF - Total Project:</t>
  </si>
  <si>
    <t>Construction GSF - Garage</t>
  </si>
  <si>
    <t>TOTAL OFFICE BUILDING</t>
  </si>
  <si>
    <t>TOTAL GARAGE</t>
  </si>
  <si>
    <t>Construction GSF - Office Building</t>
  </si>
  <si>
    <t>Labor Costs</t>
  </si>
  <si>
    <t>Labor Burden</t>
  </si>
  <si>
    <t>$</t>
  </si>
  <si>
    <t>MOS</t>
  </si>
  <si>
    <t>Water</t>
  </si>
  <si>
    <t>Louvers</t>
  </si>
  <si>
    <t>Entrance Doors</t>
  </si>
  <si>
    <t>Soffits</t>
  </si>
  <si>
    <t>Drywall Partitions</t>
  </si>
  <si>
    <t>Loading Dock Equipment</t>
  </si>
  <si>
    <t>Excavation</t>
  </si>
  <si>
    <t>Controls</t>
  </si>
  <si>
    <t>Site Maintenance</t>
  </si>
  <si>
    <t>Temporary Pest Control</t>
  </si>
  <si>
    <t>SETS</t>
  </si>
  <si>
    <t>LS</t>
  </si>
  <si>
    <t>Signage</t>
  </si>
  <si>
    <t>MH</t>
  </si>
  <si>
    <t>Site Security Guard (4 months at night)</t>
  </si>
  <si>
    <t>Concrete Slab on Grade (incl. subgrade prep)</t>
  </si>
  <si>
    <t>Level 1</t>
  </si>
  <si>
    <t>Misc. Concrete - HK Pads, Knee Walls, etc.</t>
  </si>
  <si>
    <t>Loading Dock Waterproofing</t>
  </si>
  <si>
    <t>Dewatering</t>
  </si>
  <si>
    <t>Caulking</t>
  </si>
  <si>
    <t>Install Doors, Frames, Hardware in CMU</t>
  </si>
  <si>
    <t>Other Misc. Rough Carpentry</t>
  </si>
  <si>
    <t>Lobby Finishes</t>
  </si>
  <si>
    <t>Bike Racks</t>
  </si>
  <si>
    <t>Parking Striping and Signage</t>
  </si>
  <si>
    <t>Parking Equipment</t>
  </si>
  <si>
    <t>FEC</t>
  </si>
  <si>
    <t>Hoisting</t>
  </si>
  <si>
    <t>Penthouse Roof Level</t>
  </si>
  <si>
    <t>Install Doors, Frames, Hardware</t>
  </si>
  <si>
    <t>Misc. Wood Blocking</t>
  </si>
  <si>
    <t>Sun Shades</t>
  </si>
  <si>
    <t>Entrance Canopy</t>
  </si>
  <si>
    <t>Membrane Roofing</t>
  </si>
  <si>
    <t>Main Lobby</t>
  </si>
  <si>
    <t>Thick Set Stone</t>
  </si>
  <si>
    <t>Reception Desk</t>
  </si>
  <si>
    <t xml:space="preserve">Ceramic Tile Floor </t>
  </si>
  <si>
    <t>Ceramic Tile Base</t>
  </si>
  <si>
    <t>Fire Stair Finishes</t>
  </si>
  <si>
    <t>Restroom Finishes</t>
  </si>
  <si>
    <t>Drywall Ceiling</t>
  </si>
  <si>
    <t>Ceramic Tile Wall</t>
  </si>
  <si>
    <t>Wallcovering</t>
  </si>
  <si>
    <t>Stone Tops</t>
  </si>
  <si>
    <t>Paint Drywall Ceiling</t>
  </si>
  <si>
    <t>Fire Extinguishers and Cabinets</t>
  </si>
  <si>
    <t>Code Signage</t>
  </si>
  <si>
    <t>Terrace Railing - L2</t>
  </si>
  <si>
    <t>Window Washing Equipment</t>
  </si>
  <si>
    <t>STOP</t>
  </si>
  <si>
    <t>Fire Sprinkler</t>
  </si>
  <si>
    <t>Terrace Railing - L11</t>
  </si>
  <si>
    <t>Traffic Coating at Garage Ramp</t>
  </si>
  <si>
    <t>Horizontal Window Roller Shades</t>
  </si>
  <si>
    <t>OH Coiling Doors at Loading Dock</t>
  </si>
  <si>
    <t>Electrical - Distribution</t>
  </si>
  <si>
    <t>Electrical - Core wiring, lighting, and VAV pwr</t>
  </si>
  <si>
    <t>Fire Alarm</t>
  </si>
  <si>
    <t>Electrical - Lobby</t>
  </si>
  <si>
    <t>Generator - 350 kw diesel with sound enclosure</t>
  </si>
  <si>
    <t>Heating and Ventilation</t>
  </si>
  <si>
    <t>Revolvers</t>
  </si>
  <si>
    <t>Glass Elevator Enclosure</t>
  </si>
  <si>
    <t>Cable Wall</t>
  </si>
  <si>
    <t>Sloped Cable Wall</t>
  </si>
  <si>
    <t>Vegetative Screenwall at Alley</t>
  </si>
  <si>
    <t>Passenger Elevators</t>
  </si>
  <si>
    <t>Service Elevator</t>
  </si>
  <si>
    <t>Shuttle Lift for Mezzanine</t>
  </si>
  <si>
    <t>Service Cab</t>
  </si>
  <si>
    <t>Shuttle Cab</t>
  </si>
  <si>
    <t>Mezzanine Level</t>
  </si>
  <si>
    <t>Stairs</t>
  </si>
  <si>
    <t>Stair Rails</t>
  </si>
  <si>
    <t xml:space="preserve">Masonry Partitions </t>
  </si>
  <si>
    <t>Fire Protection at Glass Elevator Hoistway</t>
  </si>
  <si>
    <t>Full Glass Elevator Cabs/Fronts</t>
  </si>
  <si>
    <t>Monument Stair to Roof</t>
  </si>
  <si>
    <t>Stone and Masonry</t>
  </si>
  <si>
    <t>Conference Center Build-Out</t>
  </si>
  <si>
    <t>Paint Walls, Columns, Deck</t>
  </si>
  <si>
    <t>CMU Walls</t>
  </si>
  <si>
    <t>Mezzanine Monument Stair</t>
  </si>
  <si>
    <t>Elevator Rail Supports - Architectural Finish</t>
  </si>
  <si>
    <t>Security Rough-In</t>
  </si>
  <si>
    <t>HVAC/Controls</t>
  </si>
  <si>
    <t>Roof Pavers at Roof Terrace</t>
  </si>
  <si>
    <t>Curtainwall</t>
  </si>
  <si>
    <t>Stone Band in Curtainwall</t>
  </si>
  <si>
    <t>Stone Base/Returns at Exterior Building</t>
  </si>
  <si>
    <t>Stone Return at Loading Dock and Garage Entries</t>
  </si>
  <si>
    <t>Doors, Frames, Hardware</t>
  </si>
  <si>
    <t>Wall Finishes</t>
  </si>
  <si>
    <t>Stone Base</t>
  </si>
  <si>
    <t>Drywall Ceilings</t>
  </si>
  <si>
    <t>BOH Finishes</t>
  </si>
  <si>
    <t>Upper Levels - Level 2 - Level 11</t>
  </si>
  <si>
    <t>Roof Trellis</t>
  </si>
  <si>
    <t>Core Restrooms - Toilet Partitions and Accessories</t>
  </si>
  <si>
    <t>Roof Pavers at Terraces/Balconies L2, L10</t>
  </si>
  <si>
    <t>Level 2 - 10</t>
  </si>
  <si>
    <t>Roof/Mech PH</t>
  </si>
  <si>
    <t>Interior Cable Wall</t>
  </si>
  <si>
    <t>Testing - Building Façade</t>
  </si>
  <si>
    <t>Premium Costs</t>
  </si>
  <si>
    <t>$/SF</t>
  </si>
  <si>
    <t>Framing for Architectural Embellishment/ Mech Screenwall</t>
  </si>
  <si>
    <t>Terrace Railing - Roof</t>
  </si>
  <si>
    <t>Curtainwall - Architectural Embellishment</t>
  </si>
  <si>
    <t>Aluminum Screen at Interior of Curtainwall</t>
  </si>
  <si>
    <t>COMP PROJECTS</t>
  </si>
  <si>
    <t>Subject Project Over/(Under)</t>
  </si>
  <si>
    <t>3,5</t>
  </si>
  <si>
    <t>Concrete and Steel</t>
  </si>
  <si>
    <t>Sealer at SOG and Parking Decks</t>
  </si>
  <si>
    <t>Elevator Cabs</t>
  </si>
  <si>
    <t>Locker Room/Fitness Center</t>
  </si>
  <si>
    <t>New Basement Walls</t>
  </si>
  <si>
    <t>Shafts/Other</t>
  </si>
  <si>
    <t>Waterproofing</t>
  </si>
  <si>
    <t>Below Slab on Grade</t>
  </si>
  <si>
    <t>Garage Elevators - Passenger</t>
  </si>
  <si>
    <t>Oil Interceptor</t>
  </si>
  <si>
    <t>Sewage Ejector</t>
  </si>
  <si>
    <t>Garage Sump</t>
  </si>
  <si>
    <t>Elevator Sumps</t>
  </si>
  <si>
    <t>Storm Drainage</t>
  </si>
  <si>
    <t>Storm/Sewer Connections</t>
  </si>
  <si>
    <t xml:space="preserve">HM Doors, Frames, Hardware </t>
  </si>
  <si>
    <t>Chain Link Fencing</t>
  </si>
  <si>
    <t>Electrical Service, Feeders, and Distribution</t>
  </si>
  <si>
    <t>Telephone/Security Raceways</t>
  </si>
  <si>
    <t>Bldg Management/BOH Area Finishes</t>
  </si>
  <si>
    <t>Cistern System</t>
  </si>
  <si>
    <t>Slab Heat Trace at Garage Ramp</t>
  </si>
  <si>
    <t>Lighting and Controls</t>
  </si>
  <si>
    <t>SFSA</t>
  </si>
  <si>
    <t>Construction Contingency</t>
  </si>
  <si>
    <t>GC Bond</t>
  </si>
  <si>
    <t>Subcontractor Bonds</t>
  </si>
  <si>
    <t>Builder's Risk Insurance</t>
  </si>
  <si>
    <t>GC Fee</t>
  </si>
  <si>
    <t>02</t>
  </si>
  <si>
    <t>03</t>
  </si>
  <si>
    <t>Concrete</t>
  </si>
  <si>
    <t>04</t>
  </si>
  <si>
    <t>05</t>
  </si>
  <si>
    <t>06</t>
  </si>
  <si>
    <t>07</t>
  </si>
  <si>
    <t>08</t>
  </si>
  <si>
    <t>Doors &amp; Windows</t>
  </si>
  <si>
    <t>09</t>
  </si>
  <si>
    <t>13</t>
  </si>
  <si>
    <t>16</t>
  </si>
  <si>
    <t>Grease Pit and Pump</t>
  </si>
  <si>
    <t>ALLOW</t>
  </si>
  <si>
    <t>Elevator Lobby Storefront</t>
  </si>
  <si>
    <t>Insulation Below Occupied Space</t>
  </si>
  <si>
    <t>Suspended Structure</t>
  </si>
  <si>
    <t xml:space="preserve">Liability Insurance </t>
  </si>
  <si>
    <t>Subtotal Premium Costs</t>
  </si>
  <si>
    <t>TOTAL PREMIUM COSTS</t>
  </si>
  <si>
    <t>Concept Budget - Office Building w Class A Comps</t>
  </si>
  <si>
    <t>Premium Costs for Structural Design</t>
  </si>
  <si>
    <t>Increased Mech. Load for Skylight/Oversized Vision Glass</t>
  </si>
  <si>
    <t>AVG COMP</t>
  </si>
  <si>
    <t>$ /SF</t>
  </si>
  <si>
    <t>DELTA</t>
  </si>
  <si>
    <t>EXCLUDED</t>
  </si>
  <si>
    <t>Parking Embelishments</t>
  </si>
  <si>
    <t>Repair Existing Basement Walls</t>
  </si>
  <si>
    <t>Retention (SOE)</t>
  </si>
  <si>
    <t>Temp Bracing of Existing Foundation Walls</t>
  </si>
  <si>
    <t>Mass Excavation/Haul-Off (Excl.Hazardous Materials)</t>
  </si>
  <si>
    <t>Demo Existing Slab on Grade</t>
  </si>
  <si>
    <t>Basement Walls (New)</t>
  </si>
  <si>
    <t>Concept Drawing Budget - Garage - 3rd Level</t>
  </si>
  <si>
    <t>Underpinning Existing Basement Walls</t>
  </si>
  <si>
    <t>Supported Slab</t>
  </si>
  <si>
    <t>Select Demo of Townhouses</t>
  </si>
  <si>
    <t>October 9, 2013</t>
  </si>
  <si>
    <t>Based on Fox Architects Permit Set Dated 10/4/2013</t>
  </si>
  <si>
    <t>Select Demo for 1244 19th St NW</t>
  </si>
  <si>
    <t>Select Demo for 1924 N St NW</t>
  </si>
  <si>
    <t>SUB</t>
  </si>
  <si>
    <t>Overhead Protection</t>
  </si>
  <si>
    <t>SUBTOTAL</t>
  </si>
  <si>
    <t>TOTALS</t>
  </si>
  <si>
    <t>Scaffolding</t>
  </si>
  <si>
    <t>Woods &amp; Plastics</t>
  </si>
  <si>
    <t>Construction SF - Façade Area:</t>
  </si>
  <si>
    <t>Clean and Prep Façade</t>
  </si>
  <si>
    <t>Temporary Bracing</t>
  </si>
  <si>
    <t>Final Clean Façade/Windows</t>
  </si>
  <si>
    <t>Misc. Blocking for New Casement Windows</t>
  </si>
  <si>
    <t>Flashing at New Openings</t>
  </si>
  <si>
    <t>New Casement Windows</t>
  </si>
  <si>
    <t>Paint Repaired Façade</t>
  </si>
  <si>
    <t xml:space="preserve">Patch and Infill Brick </t>
  </si>
  <si>
    <t>Remove and Make Safe Ext. Fixtures</t>
  </si>
  <si>
    <t>New Asphalt Roofing - prem. For Hips and Steep</t>
  </si>
  <si>
    <t>1924 N St NW</t>
  </si>
  <si>
    <t xml:space="preserve">1244 19th St NW </t>
  </si>
  <si>
    <t>Qty</t>
  </si>
  <si>
    <t>T3</t>
  </si>
  <si>
    <t>Irrigation</t>
  </si>
  <si>
    <t>Pending</t>
  </si>
  <si>
    <t>Accepted</t>
  </si>
  <si>
    <t>Rejected</t>
  </si>
  <si>
    <t>Flooring</t>
  </si>
  <si>
    <t>Dumbwaiter</t>
  </si>
  <si>
    <t>Tree Fencing</t>
  </si>
  <si>
    <t>Mirrors</t>
  </si>
  <si>
    <t>% Time Allocated to the Project</t>
  </si>
  <si>
    <t>Punchlist</t>
  </si>
  <si>
    <t>Personnel</t>
  </si>
  <si>
    <t>Monthly Cost</t>
  </si>
  <si>
    <t>Title</t>
  </si>
  <si>
    <t>Oct</t>
  </si>
  <si>
    <t>Nov</t>
  </si>
  <si>
    <t>Dec</t>
  </si>
  <si>
    <t>Jan</t>
  </si>
  <si>
    <t>Feb</t>
  </si>
  <si>
    <t>Mar</t>
  </si>
  <si>
    <t>Apr</t>
  </si>
  <si>
    <t>May</t>
  </si>
  <si>
    <t>Aug</t>
  </si>
  <si>
    <t>Total Labor Cost</t>
  </si>
  <si>
    <t>Parking/Mo</t>
  </si>
  <si>
    <t>Total Parking</t>
  </si>
  <si>
    <t>Project Exec</t>
  </si>
  <si>
    <t>Sr. Project Mgr.</t>
  </si>
  <si>
    <t>Safety Director</t>
  </si>
  <si>
    <t>Project Assistant</t>
  </si>
  <si>
    <t>Assist Super/Labor Foreman</t>
  </si>
  <si>
    <t>Jun</t>
  </si>
  <si>
    <t>Jul</t>
  </si>
  <si>
    <t>Sept</t>
  </si>
  <si>
    <t>Duration</t>
  </si>
  <si>
    <t xml:space="preserve">Project Manager  </t>
  </si>
  <si>
    <t>Project Superintendent</t>
  </si>
  <si>
    <t>xx Budget - Garage</t>
  </si>
  <si>
    <t>xx Budget - General Conditions</t>
  </si>
  <si>
    <t>XX Budget Update - Voluntary Alternates</t>
  </si>
  <si>
    <t>XX Budget - General Conditions Labor Schedule</t>
  </si>
  <si>
    <t>xx Budget - Take-Offs</t>
  </si>
  <si>
    <t>xx Budget - List of Allowances</t>
  </si>
  <si>
    <t>01</t>
  </si>
  <si>
    <t>00</t>
  </si>
  <si>
    <t>General Requirments</t>
  </si>
  <si>
    <t>18</t>
  </si>
  <si>
    <t>Utility Service Connections</t>
  </si>
  <si>
    <t>Project Utility Sources</t>
  </si>
  <si>
    <t>30</t>
  </si>
  <si>
    <t>Administrative Requirements</t>
  </si>
  <si>
    <t>31</t>
  </si>
  <si>
    <t>Project Management Coordination</t>
  </si>
  <si>
    <t>Totals</t>
  </si>
  <si>
    <t>40</t>
  </si>
  <si>
    <t>Quality Requirements</t>
  </si>
  <si>
    <t>43</t>
  </si>
  <si>
    <t>Quality Assurance</t>
  </si>
  <si>
    <t>Field Samples</t>
  </si>
  <si>
    <t>Mockups</t>
  </si>
  <si>
    <t>36</t>
  </si>
  <si>
    <t>39</t>
  </si>
  <si>
    <t>45</t>
  </si>
  <si>
    <t>Quality Control</t>
  </si>
  <si>
    <t>23</t>
  </si>
  <si>
    <t>Testing and Inspection Services</t>
  </si>
  <si>
    <t>29</t>
  </si>
  <si>
    <t>Testing Laboratory Services</t>
  </si>
  <si>
    <t>50</t>
  </si>
  <si>
    <t>Temporary Facilities and Controls</t>
  </si>
  <si>
    <t>51</t>
  </si>
  <si>
    <t>Temporary Utilities</t>
  </si>
  <si>
    <t>Temporary Electricity</t>
  </si>
  <si>
    <t>Temporary Fire Protection</t>
  </si>
  <si>
    <t>Temporary HVAC</t>
  </si>
  <si>
    <t>Temporary Lighting</t>
  </si>
  <si>
    <t>Temporary Water</t>
  </si>
  <si>
    <t>Construction Facilities</t>
  </si>
  <si>
    <t>Filed Offices and Sheds</t>
  </si>
  <si>
    <t>Sanitary Facilities</t>
  </si>
  <si>
    <t>Temporary Construction</t>
  </si>
  <si>
    <t>Construction Aids</t>
  </si>
  <si>
    <t>Temporary Elevators</t>
  </si>
  <si>
    <t>Temporary Hoists</t>
  </si>
  <si>
    <t>Temporary Cranes</t>
  </si>
  <si>
    <t>Temporary Scaffolding and Platforms</t>
  </si>
  <si>
    <t>Vehicular Access and Parking</t>
  </si>
  <si>
    <t>Temporary Access Roads</t>
  </si>
  <si>
    <t>Temporary Parking Areas</t>
  </si>
  <si>
    <t>Temporary Roads</t>
  </si>
  <si>
    <t>Traffic Control</t>
  </si>
  <si>
    <t>Staging Areas</t>
  </si>
  <si>
    <t>56</t>
  </si>
  <si>
    <t>Temporary Barriers and Enclosures</t>
  </si>
  <si>
    <t>Temporary Air Barriers</t>
  </si>
  <si>
    <t>Temporary Barricades</t>
  </si>
  <si>
    <t>Temporary Fencing</t>
  </si>
  <si>
    <t>Temporary Protective Walks</t>
  </si>
  <si>
    <t>Temporary Tree and Plant Protection</t>
  </si>
  <si>
    <t>Temporary Controls</t>
  </si>
  <si>
    <t>Temporary Erosion and Sediment Control</t>
  </si>
  <si>
    <t>Temporary SWP Control</t>
  </si>
  <si>
    <t>Site Watering for Dust Control</t>
  </si>
  <si>
    <t>Project Identification</t>
  </si>
  <si>
    <t>Temporary Interior Signage</t>
  </si>
  <si>
    <t>Temporary Project Signage</t>
  </si>
  <si>
    <t>Execution and Closeout Requirements</t>
  </si>
  <si>
    <t>Examination and Preperation</t>
  </si>
  <si>
    <t>Mobilization</t>
  </si>
  <si>
    <t>Field Engineering - Layout and Surveying</t>
  </si>
  <si>
    <t>Cleaning and Waste Management</t>
  </si>
  <si>
    <t>Progress Cleaning</t>
  </si>
  <si>
    <t>Construction Waste Mgt and Disposal</t>
  </si>
  <si>
    <t>Final Cleaning</t>
  </si>
  <si>
    <t>Check Sum</t>
  </si>
  <si>
    <t>Assessment</t>
  </si>
  <si>
    <t>Existing Conditions</t>
  </si>
  <si>
    <t>Site Surveys</t>
  </si>
  <si>
    <t>Existing Conditions Assessment</t>
  </si>
  <si>
    <t>Movement and Vibration Assess</t>
  </si>
  <si>
    <t>Demolition and Structure Moving</t>
  </si>
  <si>
    <t xml:space="preserve">Demolition  </t>
  </si>
  <si>
    <t>Selective Site Demo</t>
  </si>
  <si>
    <t>Structure Demo</t>
  </si>
  <si>
    <t>Selective Demolition</t>
  </si>
  <si>
    <t>Structure Moving</t>
  </si>
  <si>
    <t>Site Remediation</t>
  </si>
  <si>
    <t>Contaminated Site Material Removal</t>
  </si>
  <si>
    <t>Concrete Forming</t>
  </si>
  <si>
    <t>Concrete Reinforcing</t>
  </si>
  <si>
    <t>Cast-in-Place Concrete</t>
  </si>
  <si>
    <t>Structural Concrete</t>
  </si>
  <si>
    <t>Post-Tensioned Concrete</t>
  </si>
  <si>
    <t>Precast Concrete</t>
  </si>
  <si>
    <t>Precast Structural Concrete</t>
  </si>
  <si>
    <t>Precast Architectural Concrete</t>
  </si>
  <si>
    <t>Site-Cast Concrete</t>
  </si>
  <si>
    <t>Precast Concrete Specialties</t>
  </si>
  <si>
    <t>Cast Decks and Underlayment</t>
  </si>
  <si>
    <t>Lightweight Concrete Roof Insulation</t>
  </si>
  <si>
    <t>Cast Underlayment</t>
  </si>
  <si>
    <t>Concrete Cutting and Boring</t>
  </si>
  <si>
    <t xml:space="preserve">Concrete Cutting   </t>
  </si>
  <si>
    <t>Concrete Boring</t>
  </si>
  <si>
    <t>Unit Masonry</t>
  </si>
  <si>
    <t>Clay Unit Masonry</t>
  </si>
  <si>
    <t>Brick Masonry</t>
  </si>
  <si>
    <t>Concrete Unit Masonry</t>
  </si>
  <si>
    <t>Glass Unit Masonry</t>
  </si>
  <si>
    <t>Stone Assemblies</t>
  </si>
  <si>
    <t>Exterior Stone Cladding</t>
  </si>
  <si>
    <t>Masonry Supported Stone Cladding</t>
  </si>
  <si>
    <t>Steel Stud Supported Stone Cladding</t>
  </si>
  <si>
    <t>Stone Masonry</t>
  </si>
  <si>
    <t>Stone Masonry Veneer</t>
  </si>
  <si>
    <t>Stone Fabrications</t>
  </si>
  <si>
    <t>Manufactured Masonry</t>
  </si>
  <si>
    <t>Cast Stone Masonry</t>
  </si>
  <si>
    <t>Structural Metal Framing</t>
  </si>
  <si>
    <t>Structural Steel Framing</t>
  </si>
  <si>
    <t>Structural Aluminum Framing</t>
  </si>
  <si>
    <t>Metal Joists</t>
  </si>
  <si>
    <t>Metal Decking</t>
  </si>
  <si>
    <t>Cold Formed Metal Framing</t>
  </si>
  <si>
    <t>Structural Metal Stud Framing</t>
  </si>
  <si>
    <t>Metal Fabrications</t>
  </si>
  <si>
    <t>Metal Stairs</t>
  </si>
  <si>
    <t>Metal Pan Stairs</t>
  </si>
  <si>
    <t>Metal Grating Stairs</t>
  </si>
  <si>
    <t>Metal Ladders</t>
  </si>
  <si>
    <t>Metal Catwalks</t>
  </si>
  <si>
    <t>Metal Railings</t>
  </si>
  <si>
    <t>Metal Stair Treads and Nosings</t>
  </si>
  <si>
    <t>Formed Metal Fabrications</t>
  </si>
  <si>
    <t>Column Covers</t>
  </si>
  <si>
    <t>Formed Metal Guards</t>
  </si>
  <si>
    <t>Decorative Metal</t>
  </si>
  <si>
    <t>Decorative Metal Stairs</t>
  </si>
  <si>
    <t>Decorative Metal Railings</t>
  </si>
  <si>
    <t>Wood, Plastics, and Composites</t>
  </si>
  <si>
    <t>Rough Carpentry</t>
  </si>
  <si>
    <t>Wood Decking</t>
  </si>
  <si>
    <t>Sheathing</t>
  </si>
  <si>
    <t>Finish Carpentry</t>
  </si>
  <si>
    <t>Architectural Woodwork</t>
  </si>
  <si>
    <t>Architectural Wood Caseork</t>
  </si>
  <si>
    <t>Wood Paneling</t>
  </si>
  <si>
    <t>Wood Stairs and Railings</t>
  </si>
  <si>
    <t>Ornamental Woodwork</t>
  </si>
  <si>
    <t>Wood Trim</t>
  </si>
  <si>
    <t>Wood Frames</t>
  </si>
  <si>
    <t>Plastic Fabrications</t>
  </si>
  <si>
    <t>Cast Polymer Fabrications</t>
  </si>
  <si>
    <t>Stimulated Stone Fabrications</t>
  </si>
  <si>
    <t>Solid Surfacing Fabrications</t>
  </si>
  <si>
    <t>Thermal and Moisture Protection</t>
  </si>
  <si>
    <t>Damproofing and Waterproofing</t>
  </si>
  <si>
    <t>Dampproofing</t>
  </si>
  <si>
    <t>Built-Up Bituminous Waterproofing</t>
  </si>
  <si>
    <t>Sheet Waterproofing</t>
  </si>
  <si>
    <t>Fluid Applied Waterproofing</t>
  </si>
  <si>
    <t>Bentonite Waterproofing</t>
  </si>
  <si>
    <t>Traffic Coatings</t>
  </si>
  <si>
    <t>Thermal Protection</t>
  </si>
  <si>
    <t>Thermal Insulations</t>
  </si>
  <si>
    <t>Roof and Deck Insulation</t>
  </si>
  <si>
    <t>Exteror Insulation and Finish Systems</t>
  </si>
  <si>
    <t>Weather Barriers</t>
  </si>
  <si>
    <t>Vapor Retarders</t>
  </si>
  <si>
    <t>Air Barriers</t>
  </si>
  <si>
    <t>Steep Slope Roofing</t>
  </si>
  <si>
    <t>Shingles and Shakes</t>
  </si>
  <si>
    <t>Roof Tiles</t>
  </si>
  <si>
    <t>Roofing and Siding Panels</t>
  </si>
  <si>
    <t>Roof Panels</t>
  </si>
  <si>
    <t>Wall Panels</t>
  </si>
  <si>
    <t>Metal Wall Panels</t>
  </si>
  <si>
    <t>Tile Wall Panels</t>
  </si>
  <si>
    <t>Terra Cotta Wall Panels</t>
  </si>
  <si>
    <t>Soffit Panels</t>
  </si>
  <si>
    <t>Built-Up Bituminous Foofing</t>
  </si>
  <si>
    <t>Modified Binuminous Membrane Roofing</t>
  </si>
  <si>
    <t>Thermoplastic Membrane Roofing</t>
  </si>
  <si>
    <t>Flashing and Sheet Metal</t>
  </si>
  <si>
    <t>Roof and Wall Specialties and Accessories</t>
  </si>
  <si>
    <t>Roof Accessories</t>
  </si>
  <si>
    <t>Roof Walkways</t>
  </si>
  <si>
    <t>Vegetated Roof Systems</t>
  </si>
  <si>
    <t>Roof Pavers</t>
  </si>
  <si>
    <t>Fire and Smoke Protection</t>
  </si>
  <si>
    <t>Applied Fireproofing</t>
  </si>
  <si>
    <t>Board Fireproofing</t>
  </si>
  <si>
    <t>Firestopping</t>
  </si>
  <si>
    <t>Smoke Containment Barriers</t>
  </si>
  <si>
    <t>Joint Protection</t>
  </si>
  <si>
    <t>Joint Sealants</t>
  </si>
  <si>
    <t>Expansion Control</t>
  </si>
  <si>
    <t>Interior EJ Cover</t>
  </si>
  <si>
    <t>Exterior EJ Cover</t>
  </si>
  <si>
    <t>Openings</t>
  </si>
  <si>
    <t>Doors and Frames</t>
  </si>
  <si>
    <t>Metal Doors and Frames</t>
  </si>
  <si>
    <t>Hollow Metal Doors and Frames</t>
  </si>
  <si>
    <t>Aluminum Doors and Frames</t>
  </si>
  <si>
    <t>Stainless-Steel Doors and Frames</t>
  </si>
  <si>
    <t>Wood Doors</t>
  </si>
  <si>
    <t>Integrated Door Opening Assemblies</t>
  </si>
  <si>
    <t>Specialty Doors and Frames</t>
  </si>
  <si>
    <t>Sliding Glass Doors</t>
  </si>
  <si>
    <t>Coiling Doors and Grilles</t>
  </si>
  <si>
    <t>Entrances, Storefronts, and Curtain Walls</t>
  </si>
  <si>
    <t>Entrances and Storefronts</t>
  </si>
  <si>
    <t>Aluminum Framed Entrances and Storefronts</t>
  </si>
  <si>
    <t>All-Glass Entrances and Storefronts</t>
  </si>
  <si>
    <t>Entrances</t>
  </si>
  <si>
    <t>Aluminum-Framed Entrances</t>
  </si>
  <si>
    <t xml:space="preserve">All-Glass Entrances  </t>
  </si>
  <si>
    <t>Automatic Entrances</t>
  </si>
  <si>
    <t>Revolving Door Entrances</t>
  </si>
  <si>
    <t>Storefronts</t>
  </si>
  <si>
    <t>Curtain Wall and Glazed Assemblies</t>
  </si>
  <si>
    <t>Window Wall Assemblies</t>
  </si>
  <si>
    <t>Windows</t>
  </si>
  <si>
    <t>Roof Windows and Sklylights</t>
  </si>
  <si>
    <t>Glazed Canopies</t>
  </si>
  <si>
    <t>Hardware</t>
  </si>
  <si>
    <t>Glazing</t>
  </si>
  <si>
    <t>Decorative Glass Glazing</t>
  </si>
  <si>
    <t>Glazing Surface Films</t>
  </si>
  <si>
    <t>Louvers and Vents</t>
  </si>
  <si>
    <t xml:space="preserve">Louvers  </t>
  </si>
  <si>
    <t>Plaster and Gypsum Board</t>
  </si>
  <si>
    <t>Tiling</t>
  </si>
  <si>
    <t>Ceramic Tiling</t>
  </si>
  <si>
    <t>Quarry Tiling</t>
  </si>
  <si>
    <t>Stone Tiling</t>
  </si>
  <si>
    <t>Ceilings</t>
  </si>
  <si>
    <t>Acoustical Ceilings</t>
  </si>
  <si>
    <t>Specialty Ceilings</t>
  </si>
  <si>
    <t>Flooring Treatment</t>
  </si>
  <si>
    <t>Specialty Flooring</t>
  </si>
  <si>
    <t>Masonry Flooring</t>
  </si>
  <si>
    <t>Wood Flooring</t>
  </si>
  <si>
    <t>Resilient Flooring</t>
  </si>
  <si>
    <t>Terrazzo Flooring</t>
  </si>
  <si>
    <t>Fluid-Applied Flooring</t>
  </si>
  <si>
    <t>Carpeting</t>
  </si>
  <si>
    <t>Access Flooring</t>
  </si>
  <si>
    <t>Wall Covering</t>
  </si>
  <si>
    <t>Acoustic Treatment</t>
  </si>
  <si>
    <t>Painting and Coating</t>
  </si>
  <si>
    <t xml:space="preserve">Painting  </t>
  </si>
  <si>
    <t>Ifnromation Specialties</t>
  </si>
  <si>
    <t>Visual Display Units</t>
  </si>
  <si>
    <t>Directories</t>
  </si>
  <si>
    <t>Interior Specialties</t>
  </si>
  <si>
    <t>Compartments and Cubicles</t>
  </si>
  <si>
    <t>Toilet Compartments</t>
  </si>
  <si>
    <t>Shower and Dressing Compartments</t>
  </si>
  <si>
    <t>Cubicle Curtains and Track</t>
  </si>
  <si>
    <t>Partitions</t>
  </si>
  <si>
    <t>Wire Mesh Partitions</t>
  </si>
  <si>
    <t>Folding Panel Partitions</t>
  </si>
  <si>
    <t>Wall and Door Protection</t>
  </si>
  <si>
    <t>Corner Guards</t>
  </si>
  <si>
    <t>Bumper Guards</t>
  </si>
  <si>
    <t>Protective Wall Covering</t>
  </si>
  <si>
    <t>Toilet, Bath, and Laundry Accessories</t>
  </si>
  <si>
    <t>Toilet Accessories</t>
  </si>
  <si>
    <t>Bath Accessories</t>
  </si>
  <si>
    <t>Tub and Shower Enclosures</t>
  </si>
  <si>
    <t>Fireplaces and Stoves</t>
  </si>
  <si>
    <t>Fire Protection Specialties</t>
  </si>
  <si>
    <t>Fire Protection Cabinets</t>
  </si>
  <si>
    <t>Storage Specialties</t>
  </si>
  <si>
    <t>Lockers</t>
  </si>
  <si>
    <t>Postal Specialties</t>
  </si>
  <si>
    <t>Wardrobe and Closet Specialties</t>
  </si>
  <si>
    <t>Exterior Specialties</t>
  </si>
  <si>
    <t>Exterior Protection</t>
  </si>
  <si>
    <t>Exterior Sun Control Devices</t>
  </si>
  <si>
    <t>Protective Covers</t>
  </si>
  <si>
    <t>Awnings</t>
  </si>
  <si>
    <t>Canopies</t>
  </si>
  <si>
    <t>Car Shelters</t>
  </si>
  <si>
    <t>Flagpoles</t>
  </si>
  <si>
    <t>Vehicle and Pedestrian Equipment</t>
  </si>
  <si>
    <t>Vehicle Service Equipment</t>
  </si>
  <si>
    <t>Vehicle Charging Equipment</t>
  </si>
  <si>
    <t>Parking Control Equipment</t>
  </si>
  <si>
    <t>Pedestrian Control Equipment</t>
  </si>
  <si>
    <t>Commercial Equipment</t>
  </si>
  <si>
    <t>Residential Equipment</t>
  </si>
  <si>
    <t>Food Service Equipment</t>
  </si>
  <si>
    <t>Audio-Visual Equipment</t>
  </si>
  <si>
    <t>Educational and Scientific Equipment</t>
  </si>
  <si>
    <t>Facility Maintenance and Operation</t>
  </si>
  <si>
    <t>Facility Maintenance Equipment</t>
  </si>
  <si>
    <t>Façade Access Equipment</t>
  </si>
  <si>
    <t>Window Treatments</t>
  </si>
  <si>
    <t>Window Blinds</t>
  </si>
  <si>
    <t>Window Shades</t>
  </si>
  <si>
    <t>Casework</t>
  </si>
  <si>
    <t>Countertops</t>
  </si>
  <si>
    <t>Concrete Countertops</t>
  </si>
  <si>
    <t>Metal Countertops</t>
  </si>
  <si>
    <t>Wood Countertops</t>
  </si>
  <si>
    <t>Plastic Countertops</t>
  </si>
  <si>
    <t>Stone Countertops</t>
  </si>
  <si>
    <t>Simulated Stone Countertops</t>
  </si>
  <si>
    <t>Furnishings and Accessories</t>
  </si>
  <si>
    <t>Rugs and Mats</t>
  </si>
  <si>
    <t>Entrance Floor Mats and Frames</t>
  </si>
  <si>
    <t>Entrance Floor Grills</t>
  </si>
  <si>
    <t>Special Facility Components</t>
  </si>
  <si>
    <t>Swimming Pools</t>
  </si>
  <si>
    <t>Fountains</t>
  </si>
  <si>
    <t>Conveying Equipment</t>
  </si>
  <si>
    <t>Hydraulic Elevators</t>
  </si>
  <si>
    <t>Electric Traction Elevators</t>
  </si>
  <si>
    <t>Custom Elevator Cabs and Doors</t>
  </si>
  <si>
    <t>Escalators and Moving Walks</t>
  </si>
  <si>
    <t xml:space="preserve">Escalators  </t>
  </si>
  <si>
    <t>Lifts</t>
  </si>
  <si>
    <t>Vertical Wheelchair Lifts</t>
  </si>
  <si>
    <t>Other Conveying Equipment</t>
  </si>
  <si>
    <t>Facility Chutes</t>
  </si>
  <si>
    <t>Laundry and Linen Chutes</t>
  </si>
  <si>
    <t>Trash Chutes</t>
  </si>
  <si>
    <t>Fire Supression</t>
  </si>
  <si>
    <t>Water-Based Fire Suppression Systems</t>
  </si>
  <si>
    <t>Fire Suppression Sprinkler System</t>
  </si>
  <si>
    <t>Fire-Suppression Pressure Maintenance Pumps</t>
  </si>
  <si>
    <t>Fire-Extinguishing Systems</t>
  </si>
  <si>
    <t>Plumbing Piping</t>
  </si>
  <si>
    <t>Facility Water Distribution</t>
  </si>
  <si>
    <t>Facility Sanitary Sewerage</t>
  </si>
  <si>
    <t>Facitlity Storm Drainage</t>
  </si>
  <si>
    <t>General Service Compressed Air-Systems</t>
  </si>
  <si>
    <t>Plumbing Equipment</t>
  </si>
  <si>
    <t>Plumbing Fixtures</t>
  </si>
  <si>
    <t>Heating, Venting, and Air Conditioning</t>
  </si>
  <si>
    <t>Facility Fuel Systems</t>
  </si>
  <si>
    <t>HVAC Piping and Pumps</t>
  </si>
  <si>
    <t>HVAC Air Distribution</t>
  </si>
  <si>
    <t>Central Heating Equipment</t>
  </si>
  <si>
    <t>Central Cooling Equipment</t>
  </si>
  <si>
    <t>Central HVAC Equipment</t>
  </si>
  <si>
    <t>Decentralized HVAC Equipment</t>
  </si>
  <si>
    <t>Integrated Automation</t>
  </si>
  <si>
    <t>Medium Voltage Electrical Distribution</t>
  </si>
  <si>
    <t>Low-Voltage Electrical Distribution</t>
  </si>
  <si>
    <t>Facility Electrical Power Generating and Storing Equipment</t>
  </si>
  <si>
    <t>Packaged Generator Assemblies</t>
  </si>
  <si>
    <t>Battery Equipment</t>
  </si>
  <si>
    <t>Electrical Protection</t>
  </si>
  <si>
    <t>Lightning Protection</t>
  </si>
  <si>
    <t>Lighting</t>
  </si>
  <si>
    <t>Interior Lighting</t>
  </si>
  <si>
    <t>Exterior Lighting</t>
  </si>
  <si>
    <t>Communications</t>
  </si>
  <si>
    <t>Structured Cabling</t>
  </si>
  <si>
    <t>Electronic Safety and Security</t>
  </si>
  <si>
    <t>Access Control</t>
  </si>
  <si>
    <t>Life Safety</t>
  </si>
  <si>
    <t>Video Surveillance</t>
  </si>
  <si>
    <t>Subtotal Cost of Work</t>
  </si>
  <si>
    <t>Earthwork</t>
  </si>
  <si>
    <t>Site Clearing</t>
  </si>
  <si>
    <t>Clearing and Grubbing</t>
  </si>
  <si>
    <t>Earth Stripping and Stockpiling</t>
  </si>
  <si>
    <t>Earth Moving</t>
  </si>
  <si>
    <t>Grading</t>
  </si>
  <si>
    <t>Rough Grading</t>
  </si>
  <si>
    <t>Fine Grading</t>
  </si>
  <si>
    <t>Finish Grading</t>
  </si>
  <si>
    <t>Excavation and Fill</t>
  </si>
  <si>
    <t>26.  Rock Removal</t>
  </si>
  <si>
    <t>Fill</t>
  </si>
  <si>
    <t>13.  Backfill</t>
  </si>
  <si>
    <t>Erosion and Sedimentation Controls</t>
  </si>
  <si>
    <t>Earthwork Methods</t>
  </si>
  <si>
    <t>Soil Treatment</t>
  </si>
  <si>
    <t>Termite Control</t>
  </si>
  <si>
    <t>Soil Stabalization</t>
  </si>
  <si>
    <t>Shoring and Underpinning</t>
  </si>
  <si>
    <t xml:space="preserve">Shoring  </t>
  </si>
  <si>
    <t>Underpinning</t>
  </si>
  <si>
    <t>Special Foundations</t>
  </si>
  <si>
    <t>Exterior Improvements</t>
  </si>
  <si>
    <t>Bases, Ballasts, and Paving</t>
  </si>
  <si>
    <t>Flexible Paving</t>
  </si>
  <si>
    <t>Asphalt Paving</t>
  </si>
  <si>
    <t>Rigid Paving</t>
  </si>
  <si>
    <t>Concrete Paving</t>
  </si>
  <si>
    <t>Decorative Concrete Paving</t>
  </si>
  <si>
    <t>Unit Paving</t>
  </si>
  <si>
    <t>Precast Unit Paving</t>
  </si>
  <si>
    <t>Brick Unit Paving</t>
  </si>
  <si>
    <t>Wood Unit Paving</t>
  </si>
  <si>
    <t>Stone Paving</t>
  </si>
  <si>
    <t>Porous Unit Paving</t>
  </si>
  <si>
    <t>Curbs, Gutters, Sidewalks, and Driveways</t>
  </si>
  <si>
    <t>Curbs and Gutters</t>
  </si>
  <si>
    <t>Sidewalks</t>
  </si>
  <si>
    <t>Driveways</t>
  </si>
  <si>
    <t>Paving Specialties</t>
  </si>
  <si>
    <t>Parking Bumpers</t>
  </si>
  <si>
    <t>Pavement Markings</t>
  </si>
  <si>
    <t>Athletic and Recreational Surfacing</t>
  </si>
  <si>
    <t>Synthetic Grass Surfacing</t>
  </si>
  <si>
    <t>Fences and Gates</t>
  </si>
  <si>
    <t>Retaining Walls</t>
  </si>
  <si>
    <t>CIP Retaining Walls</t>
  </si>
  <si>
    <t>Unit Masonry Retaining Wall</t>
  </si>
  <si>
    <t>Site Furnishings</t>
  </si>
  <si>
    <t>Site Bicycle Racks</t>
  </si>
  <si>
    <t>Site Bicycle Lockers</t>
  </si>
  <si>
    <t>Site Trasha and Litter Receptacles</t>
  </si>
  <si>
    <t>Site Manufactured Planters</t>
  </si>
  <si>
    <t>Site Seating and Tables</t>
  </si>
  <si>
    <t>Manufactured Site Specialties</t>
  </si>
  <si>
    <t>Manufactured Fire Pits</t>
  </si>
  <si>
    <t>Planting</t>
  </si>
  <si>
    <t>Planting Preperation</t>
  </si>
  <si>
    <t>Turf and Grasses</t>
  </si>
  <si>
    <t>Hydro-Mulching</t>
  </si>
  <si>
    <t>Sodding</t>
  </si>
  <si>
    <t>Plants</t>
  </si>
  <si>
    <t>Ground Covers</t>
  </si>
  <si>
    <t>Plants and Bulbs</t>
  </si>
  <si>
    <t>Shrubs</t>
  </si>
  <si>
    <t>Trees</t>
  </si>
  <si>
    <t>Planting Accessories</t>
  </si>
  <si>
    <t>Tree Grates</t>
  </si>
  <si>
    <t>Utilities</t>
  </si>
  <si>
    <t>Water Utilities</t>
  </si>
  <si>
    <t>Water Utility Distribution</t>
  </si>
  <si>
    <t>Public Water Piping</t>
  </si>
  <si>
    <t>Site Water Piping</t>
  </si>
  <si>
    <t>Sanitary Sewerage</t>
  </si>
  <si>
    <t>Sanitary Sewerage Piping</t>
  </si>
  <si>
    <t>Public Sewer Piping</t>
  </si>
  <si>
    <t>Site Sewer Piping</t>
  </si>
  <si>
    <t>Sanitary Sewerage Equipment</t>
  </si>
  <si>
    <t>Pumping Station</t>
  </si>
  <si>
    <t>Stormwater Utilities</t>
  </si>
  <si>
    <t>Subdrainage</t>
  </si>
  <si>
    <t>Foundation Drainage</t>
  </si>
  <si>
    <t>Subdrainage Piping</t>
  </si>
  <si>
    <t>Underslab Drainage</t>
  </si>
  <si>
    <t>Stormwater Conveyance</t>
  </si>
  <si>
    <t>Piping</t>
  </si>
  <si>
    <t>Culverts</t>
  </si>
  <si>
    <t xml:space="preserve">Headwalls and Endwalls </t>
  </si>
  <si>
    <t>Area Drains and Inlets</t>
  </si>
  <si>
    <t>Curbside Drains and Inlets</t>
  </si>
  <si>
    <t>Stormwater Trench Drains</t>
  </si>
  <si>
    <t>Stormwater Utility Equipment</t>
  </si>
  <si>
    <t>Packaged Pumping Station</t>
  </si>
  <si>
    <t>Stormwater Management</t>
  </si>
  <si>
    <t>Ponds</t>
  </si>
  <si>
    <t>Concrete Biofiltration Cells</t>
  </si>
  <si>
    <t>Electrical Utilities</t>
  </si>
  <si>
    <t>Communications Utilities</t>
  </si>
  <si>
    <t>Construction Area - Sitework</t>
  </si>
  <si>
    <t xml:space="preserve">Construction GSF </t>
  </si>
  <si>
    <t>Construction GSF</t>
  </si>
  <si>
    <t>Concept Budget - Sitework</t>
  </si>
  <si>
    <t xml:space="preserve">Electrical </t>
  </si>
  <si>
    <t>Kuhn Aviation Rifle Hangar</t>
  </si>
  <si>
    <t>Bid Form</t>
  </si>
  <si>
    <t>Price</t>
  </si>
  <si>
    <t>Total Construction Cost</t>
  </si>
  <si>
    <t xml:space="preserve">Confirm Contractor has reviewed and will meet the dates outlined within the bid schedule. </t>
  </si>
  <si>
    <t>Initials</t>
  </si>
  <si>
    <t>Markup on Additive Change Orders</t>
  </si>
  <si>
    <t>Markup on Deductive Change Orders</t>
  </si>
  <si>
    <t>02-004</t>
  </si>
  <si>
    <t>02-005</t>
  </si>
  <si>
    <t>Imported Fill</t>
  </si>
  <si>
    <t>02-018</t>
  </si>
  <si>
    <t>Sanitary Sewer</t>
  </si>
  <si>
    <t>02-015</t>
  </si>
  <si>
    <t>Domestic Water</t>
  </si>
  <si>
    <t>02-017</t>
  </si>
  <si>
    <t>02-019</t>
  </si>
  <si>
    <t>02-021</t>
  </si>
  <si>
    <t>02-007</t>
  </si>
  <si>
    <t>Site Concrete</t>
  </si>
  <si>
    <t>Snow Melt System</t>
  </si>
  <si>
    <t>03-001</t>
  </si>
  <si>
    <t>Footings &amp; Foundations</t>
  </si>
  <si>
    <t>03-002</t>
  </si>
  <si>
    <t>Slabs</t>
  </si>
  <si>
    <t>05-003</t>
  </si>
  <si>
    <t>Receive and Erect PEMB</t>
  </si>
  <si>
    <t>07-003</t>
  </si>
  <si>
    <t>Insulation</t>
  </si>
  <si>
    <t>08-001</t>
  </si>
  <si>
    <t>Interior Doors/Frames/Hardware</t>
  </si>
  <si>
    <t>08-003</t>
  </si>
  <si>
    <t>Clearstory Windows</t>
  </si>
  <si>
    <t>08-004</t>
  </si>
  <si>
    <t>Overhead Door</t>
  </si>
  <si>
    <t>09-001</t>
  </si>
  <si>
    <t>Drywall</t>
  </si>
  <si>
    <t>09-003</t>
  </si>
  <si>
    <t>Painting</t>
  </si>
  <si>
    <t>06-006</t>
  </si>
  <si>
    <t>Kitchen Cabinetry</t>
  </si>
  <si>
    <t>10-001</t>
  </si>
  <si>
    <t>Bathroom Accessories</t>
  </si>
  <si>
    <t>10-004</t>
  </si>
  <si>
    <t>Knox Box</t>
  </si>
  <si>
    <t>15-001</t>
  </si>
  <si>
    <t>Mechancial</t>
  </si>
  <si>
    <t>15-003</t>
  </si>
  <si>
    <t>15-004</t>
  </si>
  <si>
    <t>Fire Protection</t>
  </si>
  <si>
    <t>16-001</t>
  </si>
  <si>
    <t>Note: Bidders shall enter values in blue shaded cells</t>
  </si>
  <si>
    <t>Company Name:</t>
  </si>
  <si>
    <t>Phone Number:</t>
  </si>
  <si>
    <t>Point of Contact:</t>
  </si>
  <si>
    <t>Email Address: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</si>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</sst>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_(&quot;$&quot;* #,##0.000000_);_(&quot;$&quot;* \(#,##0.0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7">
    <xf numFmtId="0" fontId="0" fillId="0" borderId="0" xfId="0"/>
    <xf numFmtId="0" fontId="4" fillId="0" borderId="2" xfId="0" applyFont="1" applyBorder="1"/>
    <xf numFmtId="0" fontId="3" fillId="0" borderId="2" xfId="0" applyFont="1" applyBorder="1"/>
    <xf numFmtId="0" fontId="2" fillId="0" borderId="2" xfId="0" applyFont="1" applyBorder="1"/>
    <xf numFmtId="44" fontId="2" fillId="0" borderId="2" xfId="2" applyFont="1" applyBorder="1"/>
    <xf numFmtId="0" fontId="5" fillId="0" borderId="2" xfId="0" applyFont="1" applyBorder="1"/>
    <xf numFmtId="165" fontId="2" fillId="0" borderId="0" xfId="2" applyNumberFormat="1" applyFont="1"/>
    <xf numFmtId="0" fontId="2" fillId="0" borderId="0" xfId="0" applyFont="1"/>
    <xf numFmtId="0" fontId="3" fillId="0" borderId="0" xfId="0" applyFont="1"/>
    <xf numFmtId="44" fontId="2" fillId="0" borderId="0" xfId="2" applyFont="1"/>
    <xf numFmtId="0" fontId="2" fillId="0" borderId="0" xfId="0" applyFont="1" applyBorder="1"/>
    <xf numFmtId="15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1" applyNumberFormat="1" applyFont="1" applyBorder="1"/>
    <xf numFmtId="0" fontId="3" fillId="0" borderId="10" xfId="0" applyFont="1" applyFill="1" applyBorder="1"/>
    <xf numFmtId="0" fontId="3" fillId="0" borderId="4" xfId="0" applyFont="1" applyFill="1" applyBorder="1"/>
    <xf numFmtId="0" fontId="2" fillId="0" borderId="4" xfId="0" applyFont="1" applyBorder="1"/>
    <xf numFmtId="0" fontId="3" fillId="0" borderId="5" xfId="0" applyFont="1" applyFill="1" applyBorder="1"/>
    <xf numFmtId="44" fontId="3" fillId="0" borderId="5" xfId="2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7" fillId="0" borderId="0" xfId="0" applyFont="1" applyBorder="1"/>
    <xf numFmtId="0" fontId="3" fillId="0" borderId="12" xfId="0" applyFont="1" applyFill="1" applyBorder="1"/>
    <xf numFmtId="44" fontId="3" fillId="0" borderId="12" xfId="2" applyFont="1" applyFill="1" applyBorder="1"/>
    <xf numFmtId="0" fontId="3" fillId="0" borderId="12" xfId="0" applyFont="1" applyFill="1" applyBorder="1" applyAlignment="1">
      <alignment horizontal="right"/>
    </xf>
    <xf numFmtId="164" fontId="3" fillId="0" borderId="12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164" fontId="2" fillId="0" borderId="1" xfId="1" applyNumberFormat="1" applyFont="1" applyBorder="1"/>
    <xf numFmtId="0" fontId="2" fillId="0" borderId="1" xfId="0" applyFont="1" applyBorder="1"/>
    <xf numFmtId="44" fontId="2" fillId="0" borderId="1" xfId="2" applyFont="1" applyBorder="1"/>
    <xf numFmtId="165" fontId="2" fillId="0" borderId="1" xfId="2" applyNumberFormat="1" applyFont="1" applyBorder="1"/>
    <xf numFmtId="0" fontId="8" fillId="0" borderId="13" xfId="0" applyFont="1" applyBorder="1"/>
    <xf numFmtId="0" fontId="8" fillId="0" borderId="14" xfId="0" applyFont="1" applyBorder="1"/>
    <xf numFmtId="164" fontId="8" fillId="0" borderId="1" xfId="1" applyNumberFormat="1" applyFont="1" applyBorder="1"/>
    <xf numFmtId="0" fontId="8" fillId="0" borderId="1" xfId="0" applyFont="1" applyBorder="1"/>
    <xf numFmtId="44" fontId="8" fillId="0" borderId="1" xfId="2" applyFont="1" applyBorder="1"/>
    <xf numFmtId="165" fontId="8" fillId="0" borderId="1" xfId="2" applyNumberFormat="1" applyFont="1" applyBorder="1"/>
    <xf numFmtId="165" fontId="8" fillId="0" borderId="0" xfId="2" applyNumberFormat="1" applyFont="1"/>
    <xf numFmtId="0" fontId="8" fillId="0" borderId="0" xfId="0" applyFont="1"/>
    <xf numFmtId="44" fontId="2" fillId="0" borderId="1" xfId="2" applyFont="1" applyFill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wrapText="1"/>
    </xf>
    <xf numFmtId="43" fontId="2" fillId="0" borderId="0" xfId="0" applyNumberFormat="1" applyFont="1"/>
    <xf numFmtId="0" fontId="2" fillId="0" borderId="14" xfId="0" applyFont="1" applyFill="1" applyBorder="1"/>
    <xf numFmtId="164" fontId="2" fillId="0" borderId="1" xfId="1" applyNumberFormat="1" applyFont="1" applyFill="1" applyBorder="1"/>
    <xf numFmtId="44" fontId="2" fillId="0" borderId="0" xfId="0" applyNumberFormat="1" applyFont="1"/>
    <xf numFmtId="0" fontId="2" fillId="0" borderId="14" xfId="0" applyFont="1" applyFill="1" applyBorder="1" applyAlignment="1">
      <alignment horizontal="left"/>
    </xf>
    <xf numFmtId="0" fontId="2" fillId="3" borderId="17" xfId="0" applyFont="1" applyFill="1" applyBorder="1"/>
    <xf numFmtId="0" fontId="2" fillId="3" borderId="18" xfId="0" applyFont="1" applyFill="1" applyBorder="1"/>
    <xf numFmtId="0" fontId="3" fillId="3" borderId="18" xfId="0" applyFont="1" applyFill="1" applyBorder="1"/>
    <xf numFmtId="164" fontId="3" fillId="3" borderId="19" xfId="1" applyNumberFormat="1" applyFont="1" applyFill="1" applyBorder="1"/>
    <xf numFmtId="0" fontId="3" fillId="3" borderId="19" xfId="0" applyFont="1" applyFill="1" applyBorder="1"/>
    <xf numFmtId="44" fontId="3" fillId="3" borderId="19" xfId="2" applyFont="1" applyFill="1" applyBorder="1"/>
    <xf numFmtId="165" fontId="3" fillId="3" borderId="19" xfId="2" applyNumberFormat="1" applyFont="1" applyFill="1" applyBorder="1"/>
    <xf numFmtId="165" fontId="2" fillId="0" borderId="0" xfId="0" applyNumberFormat="1" applyFont="1"/>
    <xf numFmtId="0" fontId="2" fillId="0" borderId="20" xfId="0" applyFont="1" applyBorder="1"/>
    <xf numFmtId="0" fontId="2" fillId="0" borderId="21" xfId="0" applyFont="1" applyBorder="1"/>
    <xf numFmtId="0" fontId="3" fillId="0" borderId="22" xfId="0" applyFont="1" applyBorder="1"/>
    <xf numFmtId="164" fontId="3" fillId="0" borderId="23" xfId="1" applyNumberFormat="1" applyFont="1" applyBorder="1"/>
    <xf numFmtId="0" fontId="3" fillId="0" borderId="23" xfId="0" applyFont="1" applyBorder="1"/>
    <xf numFmtId="44" fontId="3" fillId="0" borderId="23" xfId="2" applyFont="1" applyBorder="1"/>
    <xf numFmtId="165" fontId="3" fillId="0" borderId="23" xfId="2" applyNumberFormat="1" applyFont="1" applyBorder="1"/>
    <xf numFmtId="14" fontId="3" fillId="0" borderId="0" xfId="0" applyNumberFormat="1" applyFont="1"/>
    <xf numFmtId="44" fontId="2" fillId="0" borderId="0" xfId="2" applyNumberFormat="1" applyFont="1"/>
    <xf numFmtId="44" fontId="3" fillId="2" borderId="5" xfId="2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4" fontId="3" fillId="2" borderId="8" xfId="2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4" xfId="0" applyFont="1" applyFill="1" applyBorder="1"/>
    <xf numFmtId="164" fontId="2" fillId="0" borderId="14" xfId="1" applyNumberFormat="1" applyFont="1" applyBorder="1"/>
    <xf numFmtId="164" fontId="8" fillId="0" borderId="14" xfId="1" applyNumberFormat="1" applyFont="1" applyBorder="1"/>
    <xf numFmtId="164" fontId="3" fillId="3" borderId="18" xfId="1" applyNumberFormat="1" applyFont="1" applyFill="1" applyBorder="1"/>
    <xf numFmtId="44" fontId="2" fillId="3" borderId="1" xfId="2" applyFont="1" applyFill="1" applyBorder="1"/>
    <xf numFmtId="165" fontId="2" fillId="3" borderId="1" xfId="2" applyNumberFormat="1" applyFont="1" applyFill="1" applyBorder="1"/>
    <xf numFmtId="44" fontId="3" fillId="0" borderId="4" xfId="2" applyFont="1" applyFill="1" applyBorder="1"/>
    <xf numFmtId="44" fontId="3" fillId="0" borderId="0" xfId="2" applyFont="1" applyFill="1" applyBorder="1"/>
    <xf numFmtId="0" fontId="3" fillId="0" borderId="0" xfId="0" applyFont="1" applyFill="1" applyBorder="1" applyAlignment="1">
      <alignment horizontal="right"/>
    </xf>
    <xf numFmtId="0" fontId="2" fillId="0" borderId="28" xfId="0" applyFont="1" applyFill="1" applyBorder="1"/>
    <xf numFmtId="0" fontId="2" fillId="0" borderId="0" xfId="0" applyFont="1" applyFill="1" applyBorder="1"/>
    <xf numFmtId="164" fontId="3" fillId="0" borderId="0" xfId="1" applyNumberFormat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0" borderId="15" xfId="2" applyFont="1" applyBorder="1"/>
    <xf numFmtId="44" fontId="8" fillId="0" borderId="15" xfId="2" applyFont="1" applyBorder="1"/>
    <xf numFmtId="44" fontId="3" fillId="3" borderId="26" xfId="2" applyFont="1" applyFill="1" applyBorder="1"/>
    <xf numFmtId="166" fontId="2" fillId="0" borderId="1" xfId="2" applyNumberFormat="1" applyFont="1" applyBorder="1"/>
    <xf numFmtId="0" fontId="2" fillId="3" borderId="13" xfId="0" applyFont="1" applyFill="1" applyBorder="1"/>
    <xf numFmtId="0" fontId="2" fillId="3" borderId="14" xfId="0" applyFont="1" applyFill="1" applyBorder="1"/>
    <xf numFmtId="164" fontId="2" fillId="3" borderId="1" xfId="1" applyNumberFormat="1" applyFont="1" applyFill="1" applyBorder="1"/>
    <xf numFmtId="0" fontId="2" fillId="3" borderId="1" xfId="0" applyFont="1" applyFill="1" applyBorder="1"/>
    <xf numFmtId="165" fontId="2" fillId="0" borderId="1" xfId="2" applyNumberFormat="1" applyFont="1" applyFill="1" applyBorder="1"/>
    <xf numFmtId="44" fontId="3" fillId="2" borderId="4" xfId="2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44" fontId="3" fillId="2" borderId="2" xfId="2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44" fontId="2" fillId="0" borderId="14" xfId="2" applyFont="1" applyBorder="1"/>
    <xf numFmtId="165" fontId="2" fillId="0" borderId="14" xfId="2" applyNumberFormat="1" applyFont="1" applyBorder="1"/>
    <xf numFmtId="44" fontId="8" fillId="0" borderId="14" xfId="2" applyFont="1" applyBorder="1"/>
    <xf numFmtId="165" fontId="8" fillId="0" borderId="14" xfId="2" applyNumberFormat="1" applyFont="1" applyBorder="1"/>
    <xf numFmtId="44" fontId="3" fillId="3" borderId="18" xfId="2" applyFont="1" applyFill="1" applyBorder="1"/>
    <xf numFmtId="165" fontId="3" fillId="3" borderId="18" xfId="2" applyNumberFormat="1" applyFont="1" applyFill="1" applyBorder="1"/>
    <xf numFmtId="167" fontId="2" fillId="0" borderId="0" xfId="0" applyNumberFormat="1" applyFont="1"/>
    <xf numFmtId="10" fontId="3" fillId="0" borderId="23" xfId="5" applyNumberFormat="1" applyFont="1" applyBorder="1"/>
    <xf numFmtId="0" fontId="2" fillId="0" borderId="14" xfId="0" applyFont="1" applyFill="1" applyBorder="1" applyAlignment="1">
      <alignment horizontal="left" indent="1"/>
    </xf>
    <xf numFmtId="0" fontId="2" fillId="0" borderId="1" xfId="0" applyFont="1" applyFill="1" applyBorder="1"/>
    <xf numFmtId="0" fontId="2" fillId="0" borderId="14" xfId="0" applyFont="1" applyFill="1" applyBorder="1" applyAlignment="1">
      <alignment horizontal="left" indent="2"/>
    </xf>
    <xf numFmtId="165" fontId="2" fillId="0" borderId="0" xfId="2" applyNumberFormat="1" applyFont="1" applyFill="1"/>
    <xf numFmtId="0" fontId="2" fillId="0" borderId="0" xfId="0" applyFont="1" applyFill="1"/>
    <xf numFmtId="0" fontId="8" fillId="0" borderId="14" xfId="0" applyFont="1" applyFill="1" applyBorder="1"/>
    <xf numFmtId="164" fontId="8" fillId="0" borderId="1" xfId="1" applyNumberFormat="1" applyFont="1" applyFill="1" applyBorder="1"/>
    <xf numFmtId="0" fontId="8" fillId="0" borderId="1" xfId="0" applyFont="1" applyFill="1" applyBorder="1"/>
    <xf numFmtId="44" fontId="8" fillId="0" borderId="1" xfId="2" applyFont="1" applyFill="1" applyBorder="1"/>
    <xf numFmtId="165" fontId="8" fillId="0" borderId="1" xfId="2" applyNumberFormat="1" applyFont="1" applyFill="1" applyBorder="1"/>
    <xf numFmtId="165" fontId="8" fillId="0" borderId="0" xfId="2" applyNumberFormat="1" applyFont="1" applyFill="1"/>
    <xf numFmtId="0" fontId="8" fillId="0" borderId="0" xfId="0" applyFont="1" applyFill="1"/>
    <xf numFmtId="44" fontId="2" fillId="0" borderId="0" xfId="0" applyNumberFormat="1" applyFont="1" applyFill="1"/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14" xfId="0" applyFont="1" applyFill="1" applyBorder="1" applyAlignment="1">
      <alignment wrapText="1"/>
    </xf>
    <xf numFmtId="0" fontId="8" fillId="0" borderId="15" xfId="0" applyFont="1" applyFill="1" applyBorder="1"/>
    <xf numFmtId="164" fontId="8" fillId="0" borderId="0" xfId="0" applyNumberFormat="1" applyFont="1" applyFill="1"/>
    <xf numFmtId="165" fontId="8" fillId="0" borderId="0" xfId="0" applyNumberFormat="1" applyFont="1" applyFill="1"/>
    <xf numFmtId="0" fontId="9" fillId="0" borderId="15" xfId="0" applyFont="1" applyFill="1" applyBorder="1"/>
    <xf numFmtId="0" fontId="9" fillId="0" borderId="14" xfId="0" applyFont="1" applyFill="1" applyBorder="1"/>
    <xf numFmtId="44" fontId="2" fillId="0" borderId="1" xfId="0" applyNumberFormat="1" applyFont="1" applyFill="1" applyBorder="1"/>
    <xf numFmtId="0" fontId="2" fillId="0" borderId="14" xfId="0" applyFont="1" applyFill="1" applyBorder="1" applyAlignment="1">
      <alignment horizontal="left" wrapText="1" indent="1"/>
    </xf>
    <xf numFmtId="44" fontId="8" fillId="0" borderId="0" xfId="0" applyNumberFormat="1" applyFont="1" applyFill="1"/>
    <xf numFmtId="44" fontId="0" fillId="0" borderId="14" xfId="2" applyFont="1" applyBorder="1" applyAlignment="1">
      <alignment wrapText="1"/>
    </xf>
    <xf numFmtId="44" fontId="0" fillId="0" borderId="15" xfId="2" applyFont="1" applyBorder="1" applyAlignment="1">
      <alignment wrapText="1"/>
    </xf>
    <xf numFmtId="0" fontId="10" fillId="0" borderId="14" xfId="0" applyFont="1" applyBorder="1" applyAlignment="1">
      <alignment wrapText="1"/>
    </xf>
    <xf numFmtId="44" fontId="10" fillId="0" borderId="14" xfId="0" applyNumberFormat="1" applyFont="1" applyBorder="1" applyAlignment="1">
      <alignment wrapText="1"/>
    </xf>
    <xf numFmtId="0" fontId="8" fillId="0" borderId="32" xfId="0" applyFont="1" applyBorder="1"/>
    <xf numFmtId="0" fontId="2" fillId="0" borderId="32" xfId="0" applyFont="1" applyBorder="1"/>
    <xf numFmtId="0" fontId="2" fillId="0" borderId="32" xfId="0" applyFont="1" applyFill="1" applyBorder="1"/>
    <xf numFmtId="0" fontId="2" fillId="3" borderId="32" xfId="0" applyFont="1" applyFill="1" applyBorder="1"/>
    <xf numFmtId="0" fontId="3" fillId="3" borderId="14" xfId="0" applyFont="1" applyFill="1" applyBorder="1"/>
    <xf numFmtId="164" fontId="3" fillId="3" borderId="1" xfId="1" applyNumberFormat="1" applyFont="1" applyFill="1" applyBorder="1"/>
    <xf numFmtId="0" fontId="3" fillId="3" borderId="1" xfId="0" applyFont="1" applyFill="1" applyBorder="1"/>
    <xf numFmtId="44" fontId="3" fillId="3" borderId="1" xfId="2" applyFont="1" applyFill="1" applyBorder="1"/>
    <xf numFmtId="165" fontId="3" fillId="3" borderId="1" xfId="2" applyNumberFormat="1" applyFont="1" applyFill="1" applyBorder="1"/>
    <xf numFmtId="0" fontId="3" fillId="0" borderId="15" xfId="0" applyFont="1" applyBorder="1"/>
    <xf numFmtId="164" fontId="3" fillId="0" borderId="1" xfId="1" applyNumberFormat="1" applyFont="1" applyBorder="1"/>
    <xf numFmtId="0" fontId="3" fillId="0" borderId="1" xfId="0" applyFont="1" applyBorder="1"/>
    <xf numFmtId="44" fontId="3" fillId="0" borderId="1" xfId="2" applyFont="1" applyBorder="1"/>
    <xf numFmtId="165" fontId="3" fillId="0" borderId="1" xfId="2" applyNumberFormat="1" applyFont="1" applyBorder="1"/>
    <xf numFmtId="0" fontId="8" fillId="0" borderId="32" xfId="0" applyFont="1" applyFill="1" applyBorder="1"/>
    <xf numFmtId="44" fontId="2" fillId="0" borderId="32" xfId="2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4" xfId="0" applyFont="1" applyBorder="1"/>
    <xf numFmtId="0" fontId="3" fillId="0" borderId="16" xfId="0" applyFont="1" applyFill="1" applyBorder="1"/>
    <xf numFmtId="0" fontId="3" fillId="0" borderId="29" xfId="0" applyFont="1" applyFill="1" applyBorder="1"/>
    <xf numFmtId="0" fontId="11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44" fontId="11" fillId="4" borderId="1" xfId="2" applyFont="1" applyFill="1" applyBorder="1"/>
    <xf numFmtId="0" fontId="8" fillId="0" borderId="32" xfId="0" quotePrefix="1" applyFont="1" applyFill="1" applyBorder="1"/>
    <xf numFmtId="0" fontId="2" fillId="5" borderId="32" xfId="0" applyFont="1" applyFill="1" applyBorder="1"/>
    <xf numFmtId="0" fontId="2" fillId="5" borderId="14" xfId="0" applyFont="1" applyFill="1" applyBorder="1"/>
    <xf numFmtId="164" fontId="2" fillId="5" borderId="1" xfId="1" applyNumberFormat="1" applyFont="1" applyFill="1" applyBorder="1"/>
    <xf numFmtId="0" fontId="2" fillId="5" borderId="1" xfId="0" applyFont="1" applyFill="1" applyBorder="1"/>
    <xf numFmtId="165" fontId="2" fillId="5" borderId="1" xfId="2" applyNumberFormat="1" applyFont="1" applyFill="1" applyBorder="1"/>
    <xf numFmtId="44" fontId="2" fillId="5" borderId="1" xfId="2" applyFont="1" applyFill="1" applyBorder="1"/>
    <xf numFmtId="0" fontId="2" fillId="6" borderId="32" xfId="0" applyFont="1" applyFill="1" applyBorder="1"/>
    <xf numFmtId="0" fontId="2" fillId="6" borderId="14" xfId="0" applyFont="1" applyFill="1" applyBorder="1"/>
    <xf numFmtId="164" fontId="2" fillId="6" borderId="1" xfId="1" applyNumberFormat="1" applyFont="1" applyFill="1" applyBorder="1"/>
    <xf numFmtId="0" fontId="2" fillId="6" borderId="1" xfId="0" applyFont="1" applyFill="1" applyBorder="1"/>
    <xf numFmtId="165" fontId="2" fillId="6" borderId="1" xfId="2" applyNumberFormat="1" applyFont="1" applyFill="1" applyBorder="1"/>
    <xf numFmtId="44" fontId="2" fillId="6" borderId="1" xfId="2" applyFont="1" applyFill="1" applyBorder="1"/>
    <xf numFmtId="164" fontId="2" fillId="0" borderId="2" xfId="1" applyNumberFormat="1" applyFont="1" applyBorder="1"/>
    <xf numFmtId="164" fontId="2" fillId="0" borderId="0" xfId="1" applyNumberFormat="1" applyFont="1"/>
    <xf numFmtId="0" fontId="3" fillId="2" borderId="2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8" fillId="0" borderId="14" xfId="0" applyFont="1" applyBorder="1"/>
    <xf numFmtId="0" fontId="2" fillId="0" borderId="14" xfId="0" applyFont="1" applyBorder="1" applyAlignment="1">
      <alignment horizontal="left" wrapText="1" indent="1"/>
    </xf>
    <xf numFmtId="43" fontId="2" fillId="0" borderId="1" xfId="1" applyNumberFormat="1" applyFont="1" applyFill="1" applyBorder="1"/>
    <xf numFmtId="0" fontId="3" fillId="0" borderId="34" xfId="0" applyFont="1" applyFill="1" applyBorder="1" applyAlignment="1">
      <alignment horizontal="center"/>
    </xf>
    <xf numFmtId="165" fontId="3" fillId="0" borderId="0" xfId="2" applyNumberFormat="1" applyFont="1"/>
    <xf numFmtId="165" fontId="3" fillId="0" borderId="0" xfId="2" applyNumberFormat="1" applyFont="1" applyFill="1" applyBorder="1"/>
    <xf numFmtId="165" fontId="3" fillId="0" borderId="4" xfId="2" applyNumberFormat="1" applyFont="1" applyFill="1" applyBorder="1"/>
    <xf numFmtId="0" fontId="2" fillId="0" borderId="1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44" fontId="13" fillId="0" borderId="14" xfId="2" applyFont="1" applyBorder="1" applyAlignment="1">
      <alignment wrapText="1"/>
    </xf>
    <xf numFmtId="0" fontId="13" fillId="0" borderId="14" xfId="0" applyFont="1" applyBorder="1" applyAlignment="1">
      <alignment wrapText="1"/>
    </xf>
    <xf numFmtId="44" fontId="13" fillId="0" borderId="15" xfId="2" applyFont="1" applyBorder="1" applyAlignment="1">
      <alignment wrapText="1"/>
    </xf>
    <xf numFmtId="165" fontId="13" fillId="0" borderId="14" xfId="2" applyNumberFormat="1" applyFont="1" applyBorder="1" applyAlignment="1">
      <alignment wrapText="1"/>
    </xf>
    <xf numFmtId="165" fontId="0" fillId="0" borderId="14" xfId="2" applyNumberFormat="1" applyFont="1" applyBorder="1" applyAlignment="1">
      <alignment wrapText="1"/>
    </xf>
    <xf numFmtId="10" fontId="2" fillId="0" borderId="14" xfId="5" quotePrefix="1" applyNumberFormat="1" applyFont="1" applyBorder="1"/>
    <xf numFmtId="44" fontId="0" fillId="0" borderId="15" xfId="0" applyNumberFormat="1" applyFont="1" applyBorder="1" applyAlignment="1">
      <alignment wrapText="1"/>
    </xf>
    <xf numFmtId="44" fontId="13" fillId="0" borderId="14" xfId="0" applyNumberFormat="1" applyFont="1" applyBorder="1" applyAlignment="1">
      <alignment wrapText="1"/>
    </xf>
    <xf numFmtId="44" fontId="13" fillId="0" borderId="15" xfId="0" applyNumberFormat="1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13" fillId="3" borderId="14" xfId="0" applyFont="1" applyFill="1" applyBorder="1" applyAlignment="1">
      <alignment wrapText="1"/>
    </xf>
    <xf numFmtId="44" fontId="13" fillId="3" borderId="14" xfId="0" applyNumberFormat="1" applyFont="1" applyFill="1" applyBorder="1" applyAlignment="1">
      <alignment wrapText="1"/>
    </xf>
    <xf numFmtId="44" fontId="13" fillId="3" borderId="15" xfId="0" applyNumberFormat="1" applyFont="1" applyFill="1" applyBorder="1" applyAlignment="1">
      <alignment wrapText="1"/>
    </xf>
    <xf numFmtId="44" fontId="3" fillId="0" borderId="0" xfId="0" applyNumberFormat="1" applyFont="1"/>
    <xf numFmtId="44" fontId="13" fillId="0" borderId="14" xfId="2" applyNumberFormat="1" applyFont="1" applyBorder="1" applyAlignment="1">
      <alignment wrapText="1"/>
    </xf>
    <xf numFmtId="0" fontId="3" fillId="0" borderId="14" xfId="0" applyFont="1" applyFill="1" applyBorder="1" applyAlignment="1">
      <alignment horizontal="left"/>
    </xf>
    <xf numFmtId="0" fontId="3" fillId="0" borderId="25" xfId="0" applyFont="1" applyFill="1" applyBorder="1"/>
    <xf numFmtId="44" fontId="3" fillId="0" borderId="16" xfId="2" applyFont="1" applyFill="1" applyBorder="1"/>
    <xf numFmtId="44" fontId="8" fillId="3" borderId="1" xfId="2" applyFont="1" applyFill="1" applyBorder="1"/>
    <xf numFmtId="44" fontId="8" fillId="0" borderId="1" xfId="0" applyNumberFormat="1" applyFont="1" applyFill="1" applyBorder="1"/>
    <xf numFmtId="44" fontId="3" fillId="3" borderId="1" xfId="0" applyNumberFormat="1" applyFont="1" applyFill="1" applyBorder="1"/>
    <xf numFmtId="0" fontId="3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2" fontId="8" fillId="0" borderId="0" xfId="0" applyNumberFormat="1" applyFont="1"/>
    <xf numFmtId="0" fontId="2" fillId="0" borderId="1" xfId="0" applyFont="1" applyFill="1" applyBorder="1" applyAlignment="1">
      <alignment horizontal="left"/>
    </xf>
    <xf numFmtId="44" fontId="2" fillId="0" borderId="0" xfId="2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8" fontId="8" fillId="0" borderId="0" xfId="2" applyNumberFormat="1" applyFont="1" applyFill="1"/>
    <xf numFmtId="14" fontId="15" fillId="0" borderId="0" xfId="0" applyNumberFormat="1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8" borderId="32" xfId="0" applyFont="1" applyFill="1" applyBorder="1"/>
    <xf numFmtId="0" fontId="2" fillId="8" borderId="14" xfId="0" applyFont="1" applyFill="1" applyBorder="1"/>
    <xf numFmtId="0" fontId="3" fillId="8" borderId="14" xfId="0" applyFont="1" applyFill="1" applyBorder="1"/>
    <xf numFmtId="164" fontId="3" fillId="8" borderId="1" xfId="1" applyNumberFormat="1" applyFont="1" applyFill="1" applyBorder="1"/>
    <xf numFmtId="0" fontId="3" fillId="8" borderId="1" xfId="0" applyFont="1" applyFill="1" applyBorder="1"/>
    <xf numFmtId="44" fontId="3" fillId="8" borderId="1" xfId="2" applyFont="1" applyFill="1" applyBorder="1"/>
    <xf numFmtId="165" fontId="3" fillId="8" borderId="1" xfId="2" applyNumberFormat="1" applyFont="1" applyFill="1" applyBorder="1"/>
    <xf numFmtId="0" fontId="10" fillId="0" borderId="1" xfId="0" applyFont="1" applyBorder="1" applyAlignment="1">
      <alignment wrapText="1"/>
    </xf>
    <xf numFmtId="10" fontId="2" fillId="0" borderId="1" xfId="5" quotePrefix="1" applyNumberFormat="1" applyFont="1" applyBorder="1"/>
    <xf numFmtId="0" fontId="8" fillId="0" borderId="32" xfId="0" quotePrefix="1" applyFont="1" applyBorder="1"/>
    <xf numFmtId="164" fontId="2" fillId="8" borderId="1" xfId="1" applyNumberFormat="1" applyFont="1" applyFill="1" applyBorder="1"/>
    <xf numFmtId="165" fontId="8" fillId="0" borderId="0" xfId="0" applyNumberFormat="1" applyFont="1"/>
    <xf numFmtId="44" fontId="2" fillId="0" borderId="0" xfId="2" applyNumberFormat="1" applyFont="1" applyFill="1"/>
    <xf numFmtId="165" fontId="16" fillId="0" borderId="1" xfId="2" applyNumberFormat="1" applyFont="1" applyFill="1" applyBorder="1"/>
    <xf numFmtId="165" fontId="16" fillId="0" borderId="1" xfId="0" applyNumberFormat="1" applyFont="1" applyFill="1" applyBorder="1"/>
    <xf numFmtId="164" fontId="16" fillId="0" borderId="1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0" borderId="35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44" fontId="8" fillId="0" borderId="0" xfId="2" applyFont="1" applyFill="1"/>
    <xf numFmtId="0" fontId="0" fillId="0" borderId="32" xfId="0" applyFont="1" applyFill="1" applyBorder="1"/>
    <xf numFmtId="0" fontId="0" fillId="0" borderId="15" xfId="0" applyFont="1" applyFill="1" applyBorder="1"/>
    <xf numFmtId="0" fontId="0" fillId="0" borderId="1" xfId="0" applyFont="1" applyFill="1" applyBorder="1"/>
    <xf numFmtId="164" fontId="0" fillId="0" borderId="0" xfId="1" applyNumberFormat="1" applyFont="1"/>
    <xf numFmtId="43" fontId="8" fillId="0" borderId="0" xfId="0" applyNumberFormat="1" applyFont="1" applyFill="1"/>
    <xf numFmtId="44" fontId="12" fillId="0" borderId="0" xfId="2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3" fontId="2" fillId="0" borderId="0" xfId="0" applyNumberFormat="1" applyFont="1" applyFill="1"/>
    <xf numFmtId="3" fontId="8" fillId="0" borderId="0" xfId="0" applyNumberFormat="1" applyFont="1" applyFill="1"/>
    <xf numFmtId="0" fontId="2" fillId="0" borderId="1" xfId="0" applyFont="1" applyFill="1" applyBorder="1" applyAlignment="1">
      <alignment shrinkToFit="1"/>
    </xf>
    <xf numFmtId="44" fontId="8" fillId="0" borderId="0" xfId="2" applyFont="1"/>
    <xf numFmtId="164" fontId="3" fillId="0" borderId="2" xfId="1" applyNumberFormat="1" applyFont="1" applyBorder="1"/>
    <xf numFmtId="164" fontId="3" fillId="0" borderId="0" xfId="1" applyNumberFormat="1" applyFont="1"/>
    <xf numFmtId="164" fontId="3" fillId="2" borderId="5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2" fillId="0" borderId="35" xfId="1" applyNumberFormat="1" applyFont="1" applyBorder="1"/>
    <xf numFmtId="164" fontId="0" fillId="0" borderId="1" xfId="1" applyNumberFormat="1" applyFont="1" applyFill="1" applyBorder="1"/>
    <xf numFmtId="164" fontId="3" fillId="0" borderId="35" xfId="1" applyNumberFormat="1" applyFont="1" applyFill="1" applyBorder="1"/>
    <xf numFmtId="0" fontId="2" fillId="0" borderId="1" xfId="0" applyFont="1" applyFill="1" applyBorder="1" applyAlignment="1"/>
    <xf numFmtId="0" fontId="2" fillId="0" borderId="0" xfId="0" applyFont="1"/>
    <xf numFmtId="2" fontId="2" fillId="0" borderId="14" xfId="0" applyNumberFormat="1" applyFont="1" applyFill="1" applyBorder="1"/>
    <xf numFmtId="0" fontId="2" fillId="0" borderId="0" xfId="0" quotePrefix="1" applyFont="1" applyFill="1"/>
    <xf numFmtId="2" fontId="2" fillId="0" borderId="14" xfId="0" quotePrefix="1" applyNumberFormat="1" applyFont="1" applyFill="1" applyBorder="1"/>
    <xf numFmtId="165" fontId="2" fillId="0" borderId="0" xfId="0" quotePrefix="1" applyNumberFormat="1" applyFont="1"/>
    <xf numFmtId="164" fontId="12" fillId="0" borderId="1" xfId="0" applyNumberFormat="1" applyFont="1" applyFill="1" applyBorder="1"/>
    <xf numFmtId="164" fontId="8" fillId="0" borderId="0" xfId="1" applyNumberFormat="1" applyFont="1"/>
    <xf numFmtId="164" fontId="2" fillId="0" borderId="0" xfId="1" applyNumberFormat="1" applyFont="1" applyFill="1"/>
    <xf numFmtId="164" fontId="8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4" fontId="15" fillId="0" borderId="0" xfId="0" applyNumberFormat="1" applyFont="1" applyAlignment="1">
      <alignment wrapText="1"/>
    </xf>
    <xf numFmtId="0" fontId="3" fillId="5" borderId="5" xfId="0" applyFont="1" applyFill="1" applyBorder="1"/>
    <xf numFmtId="164" fontId="3" fillId="5" borderId="12" xfId="1" applyNumberFormat="1" applyFont="1" applyFill="1" applyBorder="1"/>
    <xf numFmtId="44" fontId="8" fillId="5" borderId="1" xfId="2" applyFont="1" applyFill="1" applyBorder="1"/>
    <xf numFmtId="0" fontId="3" fillId="9" borderId="5" xfId="0" applyFont="1" applyFill="1" applyBorder="1"/>
    <xf numFmtId="164" fontId="3" fillId="9" borderId="12" xfId="1" applyNumberFormat="1" applyFont="1" applyFill="1" applyBorder="1"/>
    <xf numFmtId="44" fontId="2" fillId="9" borderId="1" xfId="2" applyFont="1" applyFill="1" applyBorder="1"/>
    <xf numFmtId="44" fontId="8" fillId="9" borderId="1" xfId="2" applyFont="1" applyFill="1" applyBorder="1"/>
    <xf numFmtId="165" fontId="2" fillId="9" borderId="1" xfId="2" applyNumberFormat="1" applyFont="1" applyFill="1" applyBorder="1"/>
    <xf numFmtId="0" fontId="3" fillId="6" borderId="5" xfId="0" applyFont="1" applyFill="1" applyBorder="1"/>
    <xf numFmtId="164" fontId="3" fillId="6" borderId="12" xfId="1" applyNumberFormat="1" applyFont="1" applyFill="1" applyBorder="1"/>
    <xf numFmtId="44" fontId="8" fillId="6" borderId="1" xfId="2" applyFont="1" applyFill="1" applyBorder="1"/>
    <xf numFmtId="44" fontId="2" fillId="6" borderId="1" xfId="2" applyFont="1" applyFill="1" applyBorder="1" applyAlignment="1">
      <alignment horizontal="center"/>
    </xf>
    <xf numFmtId="0" fontId="2" fillId="0" borderId="0" xfId="0" applyFont="1"/>
    <xf numFmtId="44" fontId="12" fillId="0" borderId="1" xfId="2" applyFont="1" applyFill="1" applyBorder="1"/>
    <xf numFmtId="164" fontId="12" fillId="0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0" xfId="0" applyFont="1" applyFill="1"/>
    <xf numFmtId="44" fontId="12" fillId="0" borderId="0" xfId="2" applyFont="1" applyFill="1"/>
    <xf numFmtId="44" fontId="12" fillId="0" borderId="0" xfId="0" applyNumberFormat="1" applyFont="1" applyFill="1"/>
    <xf numFmtId="44" fontId="2" fillId="0" borderId="0" xfId="2" applyFont="1" applyAlignment="1">
      <alignment horizontal="right"/>
    </xf>
    <xf numFmtId="164" fontId="2" fillId="0" borderId="0" xfId="0" applyNumberFormat="1" applyFont="1" applyFill="1"/>
    <xf numFmtId="44" fontId="12" fillId="0" borderId="0" xfId="2" applyFont="1" applyFill="1" applyBorder="1"/>
    <xf numFmtId="164" fontId="12" fillId="0" borderId="0" xfId="1" applyNumberFormat="1" applyFont="1" applyFill="1" applyBorder="1"/>
    <xf numFmtId="0" fontId="13" fillId="0" borderId="32" xfId="0" applyFont="1" applyFill="1" applyBorder="1"/>
    <xf numFmtId="0" fontId="13" fillId="0" borderId="15" xfId="0" applyFont="1" applyFill="1" applyBorder="1"/>
    <xf numFmtId="164" fontId="13" fillId="0" borderId="1" xfId="1" applyNumberFormat="1" applyFont="1" applyFill="1" applyBorder="1"/>
    <xf numFmtId="0" fontId="13" fillId="0" borderId="1" xfId="0" applyFont="1" applyFill="1" applyBorder="1"/>
    <xf numFmtId="0" fontId="13" fillId="0" borderId="0" xfId="0" applyFont="1" applyFill="1"/>
    <xf numFmtId="0" fontId="13" fillId="0" borderId="0" xfId="0" applyFont="1"/>
    <xf numFmtId="0" fontId="0" fillId="0" borderId="0" xfId="0" applyFont="1"/>
    <xf numFmtId="0" fontId="0" fillId="0" borderId="0" xfId="0" applyAlignment="1">
      <alignment wrapText="1"/>
    </xf>
    <xf numFmtId="44" fontId="0" fillId="0" borderId="0" xfId="2" applyFont="1"/>
    <xf numFmtId="0" fontId="13" fillId="10" borderId="0" xfId="0" applyFont="1" applyFill="1" applyBorder="1" applyAlignment="1">
      <alignment wrapText="1"/>
    </xf>
    <xf numFmtId="44" fontId="13" fillId="10" borderId="0" xfId="2" applyFont="1" applyFill="1" applyBorder="1" applyAlignment="1">
      <alignment wrapText="1"/>
    </xf>
    <xf numFmtId="14" fontId="13" fillId="10" borderId="41" xfId="0" applyNumberFormat="1" applyFont="1" applyFill="1" applyBorder="1" applyAlignment="1">
      <alignment wrapText="1"/>
    </xf>
    <xf numFmtId="44" fontId="0" fillId="0" borderId="0" xfId="2" applyFont="1" applyAlignment="1">
      <alignment wrapText="1"/>
    </xf>
    <xf numFmtId="0" fontId="0" fillId="0" borderId="35" xfId="0" applyBorder="1"/>
    <xf numFmtId="44" fontId="0" fillId="0" borderId="35" xfId="2" applyFont="1" applyBorder="1"/>
    <xf numFmtId="9" fontId="17" fillId="0" borderId="35" xfId="5" applyFont="1" applyFill="1" applyBorder="1"/>
    <xf numFmtId="0" fontId="0" fillId="0" borderId="41" xfId="0" applyBorder="1"/>
    <xf numFmtId="44" fontId="0" fillId="0" borderId="41" xfId="2" applyFont="1" applyBorder="1"/>
    <xf numFmtId="9" fontId="17" fillId="0" borderId="41" xfId="5" applyFont="1" applyFill="1" applyBorder="1"/>
    <xf numFmtId="0" fontId="0" fillId="0" borderId="41" xfId="0" applyFill="1" applyBorder="1"/>
    <xf numFmtId="0" fontId="0" fillId="0" borderId="40" xfId="0" applyBorder="1" applyAlignment="1">
      <alignment horizontal="center"/>
    </xf>
    <xf numFmtId="0" fontId="0" fillId="0" borderId="38" xfId="0" applyFont="1" applyFill="1" applyBorder="1"/>
    <xf numFmtId="0" fontId="0" fillId="0" borderId="40" xfId="0" applyFont="1" applyFill="1" applyBorder="1"/>
    <xf numFmtId="164" fontId="1" fillId="0" borderId="41" xfId="1" applyNumberFormat="1" applyFont="1" applyFill="1" applyBorder="1"/>
    <xf numFmtId="0" fontId="0" fillId="0" borderId="41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164" fontId="2" fillId="0" borderId="41" xfId="1" applyNumberFormat="1" applyFont="1" applyFill="1" applyBorder="1"/>
    <xf numFmtId="0" fontId="2" fillId="0" borderId="41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wrapText="1" indent="2"/>
    </xf>
    <xf numFmtId="44" fontId="2" fillId="0" borderId="41" xfId="2" applyFont="1" applyFill="1" applyBorder="1"/>
    <xf numFmtId="43" fontId="0" fillId="0" borderId="0" xfId="0" applyNumberFormat="1" applyFont="1" applyFill="1"/>
    <xf numFmtId="0" fontId="14" fillId="0" borderId="0" xfId="0" applyFont="1" applyFill="1"/>
    <xf numFmtId="44" fontId="3" fillId="0" borderId="0" xfId="2" applyFont="1" applyFill="1"/>
    <xf numFmtId="0" fontId="0" fillId="5" borderId="0" xfId="0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 indent="3"/>
    </xf>
    <xf numFmtId="0" fontId="2" fillId="0" borderId="14" xfId="0" quotePrefix="1" applyFont="1" applyFill="1" applyBorder="1" applyAlignment="1">
      <alignment horizontal="left"/>
    </xf>
    <xf numFmtId="0" fontId="8" fillId="0" borderId="14" xfId="0" quotePrefix="1" applyNumberFormat="1" applyFont="1" applyFill="1" applyBorder="1" applyAlignment="1">
      <alignment horizontal="left"/>
    </xf>
    <xf numFmtId="0" fontId="8" fillId="0" borderId="0" xfId="0" quotePrefix="1" applyFont="1" applyFill="1" applyAlignment="1">
      <alignment horizontal="left"/>
    </xf>
    <xf numFmtId="0" fontId="8" fillId="0" borderId="32" xfId="0" quotePrefix="1" applyNumberFormat="1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8" fillId="0" borderId="32" xfId="0" quotePrefix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4" xfId="0" quotePrefix="1" applyFont="1" applyFill="1" applyBorder="1" applyAlignment="1">
      <alignment horizontal="left"/>
    </xf>
    <xf numFmtId="0" fontId="2" fillId="0" borderId="14" xfId="0" applyFont="1" applyBorder="1" applyAlignment="1"/>
    <xf numFmtId="0" fontId="2" fillId="0" borderId="14" xfId="0" applyFont="1" applyFill="1" applyBorder="1" applyAlignment="1">
      <alignment horizontal="left" indent="3"/>
    </xf>
    <xf numFmtId="0" fontId="2" fillId="0" borderId="32" xfId="0" quotePrefix="1" applyFont="1" applyFill="1" applyBorder="1" applyAlignment="1">
      <alignment horizontal="left"/>
    </xf>
    <xf numFmtId="0" fontId="4" fillId="0" borderId="2" xfId="0" applyFont="1" applyFill="1" applyBorder="1"/>
    <xf numFmtId="0" fontId="3" fillId="0" borderId="2" xfId="0" applyFont="1" applyFill="1" applyBorder="1"/>
    <xf numFmtId="165" fontId="2" fillId="0" borderId="2" xfId="2" applyNumberFormat="1" applyFont="1" applyFill="1" applyBorder="1"/>
    <xf numFmtId="0" fontId="3" fillId="0" borderId="0" xfId="0" applyFont="1" applyFill="1"/>
    <xf numFmtId="0" fontId="8" fillId="0" borderId="28" xfId="0" applyFont="1" applyFill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quotePrefix="1" applyFont="1" applyBorder="1"/>
    <xf numFmtId="0" fontId="2" fillId="0" borderId="45" xfId="0" applyFont="1" applyBorder="1"/>
    <xf numFmtId="0" fontId="2" fillId="0" borderId="44" xfId="0" applyFont="1" applyBorder="1"/>
    <xf numFmtId="0" fontId="2" fillId="0" borderId="45" xfId="0" quotePrefix="1" applyFont="1" applyBorder="1"/>
    <xf numFmtId="0" fontId="8" fillId="7" borderId="44" xfId="0" applyFont="1" applyFill="1" applyBorder="1"/>
    <xf numFmtId="0" fontId="8" fillId="7" borderId="45" xfId="0" applyFont="1" applyFill="1" applyBorder="1"/>
    <xf numFmtId="0" fontId="6" fillId="0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5" xfId="0" applyFont="1" applyBorder="1" applyAlignment="1">
      <alignment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wrapText="1"/>
    </xf>
    <xf numFmtId="14" fontId="15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 wrapText="1"/>
    </xf>
    <xf numFmtId="14" fontId="15" fillId="0" borderId="0" xfId="0" applyNumberFormat="1" applyFont="1" applyAlignment="1">
      <alignment wrapText="1"/>
    </xf>
    <xf numFmtId="0" fontId="0" fillId="0" borderId="24" xfId="0" applyBorder="1" applyAlignment="1">
      <alignment horizontal="center"/>
    </xf>
    <xf numFmtId="0" fontId="6" fillId="5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165" fontId="3" fillId="0" borderId="32" xfId="2" applyNumberFormat="1" applyFont="1" applyBorder="1" applyAlignment="1">
      <alignment horizontal="center"/>
    </xf>
    <xf numFmtId="165" fontId="3" fillId="0" borderId="15" xfId="2" applyNumberFormat="1" applyFont="1" applyBorder="1" applyAlignment="1">
      <alignment horizontal="center"/>
    </xf>
    <xf numFmtId="0" fontId="0" fillId="0" borderId="0" xfId="0" applyAlignment="1"/>
    <xf numFmtId="14" fontId="3" fillId="0" borderId="0" xfId="0" quotePrefix="1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0" xfId="0" applyFill="1" applyAlignment="1"/>
    <xf numFmtId="0" fontId="8" fillId="0" borderId="0" xfId="0" applyFont="1" applyFill="1" applyBorder="1"/>
    <xf numFmtId="165" fontId="2" fillId="0" borderId="48" xfId="2" applyNumberFormat="1" applyFont="1" applyBorder="1"/>
    <xf numFmtId="165" fontId="2" fillId="0" borderId="49" xfId="2" applyNumberFormat="1" applyFont="1" applyBorder="1"/>
    <xf numFmtId="165" fontId="8" fillId="7" borderId="49" xfId="2" applyNumberFormat="1" applyFont="1" applyFill="1" applyBorder="1"/>
    <xf numFmtId="165" fontId="8" fillId="7" borderId="50" xfId="2" applyNumberFormat="1" applyFont="1" applyFill="1" applyBorder="1"/>
    <xf numFmtId="0" fontId="8" fillId="7" borderId="46" xfId="0" applyFont="1" applyFill="1" applyBorder="1"/>
    <xf numFmtId="0" fontId="8" fillId="7" borderId="47" xfId="0" applyFont="1" applyFill="1" applyBorder="1"/>
    <xf numFmtId="0" fontId="2" fillId="0" borderId="0" xfId="0" applyFont="1" applyAlignment="1">
      <alignment horizontal="left" vertical="top" wrapText="1"/>
    </xf>
    <xf numFmtId="165" fontId="2" fillId="0" borderId="51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11" borderId="49" xfId="2" applyNumberFormat="1" applyFont="1" applyFill="1" applyBorder="1"/>
    <xf numFmtId="10" fontId="2" fillId="11" borderId="44" xfId="5" quotePrefix="1" applyNumberFormat="1" applyFont="1" applyFill="1" applyBorder="1"/>
    <xf numFmtId="9" fontId="2" fillId="11" borderId="16" xfId="2" applyNumberFormat="1" applyFont="1" applyFill="1" applyBorder="1" applyAlignment="1">
      <alignment horizontal="center"/>
    </xf>
  </cellXfs>
  <cellStyles count="8">
    <cellStyle name="Comma" xfId="1" builtinId="3"/>
    <cellStyle name="Comma [0] 2" xfId="4" xr:uid="{00000000-0005-0000-0000-000001000000}"/>
    <cellStyle name="Comma 2" xfId="7" xr:uid="{6DB5BA66-14C3-4A40-9068-FFD09307C7A2}"/>
    <cellStyle name="Currency" xfId="2" builtinId="4"/>
    <cellStyle name="Currency 2" xfId="6" xr:uid="{09FB87C4-C970-4B85-B052-A691829ED01C}"/>
    <cellStyle name="Normal" xfId="0" builtinId="0"/>
    <cellStyle name="Normal 2" xfId="3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3109643</xdr:colOff>
      <xdr:row>0</xdr:row>
      <xdr:rowOff>26249</xdr:rowOff>
    </xdr:from>
    <xdr:to>
      <xdr:col>4</xdr:col>
      <xdr:colOff>43997</xdr:colOff>
      <xdr:row>3</xdr:row>
      <xdr:rowOff>94430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81143" y="26249"/>
          <a:ext cx="1896879" cy="5539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258295</xdr:colOff>
      <xdr:row>0</xdr:row>
      <xdr:rowOff>25774</xdr:rowOff>
    </xdr:from>
    <xdr:to>
      <xdr:col>23</xdr:col>
      <xdr:colOff>299369</xdr:colOff>
      <xdr:row>3</xdr:row>
      <xdr:rowOff>109537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3120" y="25774"/>
          <a:ext cx="1984174" cy="5695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750795</xdr:colOff>
      <xdr:row>0</xdr:row>
      <xdr:rowOff>44823</xdr:rowOff>
    </xdr:from>
    <xdr:to>
      <xdr:col>8</xdr:col>
      <xdr:colOff>614255</xdr:colOff>
      <xdr:row>3</xdr:row>
      <xdr:rowOff>214311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795" y="44823"/>
          <a:ext cx="1981372" cy="6401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908707</xdr:colOff>
      <xdr:row>0</xdr:row>
      <xdr:rowOff>32844</xdr:rowOff>
    </xdr:from>
    <xdr:to>
      <xdr:col>8</xdr:col>
      <xdr:colOff>744217</xdr:colOff>
      <xdr:row>3</xdr:row>
      <xdr:rowOff>180307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4052" y="32844"/>
          <a:ext cx="1981372" cy="6401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131380</xdr:colOff>
      <xdr:row>0</xdr:row>
      <xdr:rowOff>43794</xdr:rowOff>
    </xdr:from>
    <xdr:to>
      <xdr:col>11</xdr:col>
      <xdr:colOff>941286</xdr:colOff>
      <xdr:row>3</xdr:row>
      <xdr:rowOff>191257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6121" y="43794"/>
          <a:ext cx="1981372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827762</xdr:colOff>
      <xdr:row>0</xdr:row>
      <xdr:rowOff>63500</xdr:rowOff>
    </xdr:from>
    <xdr:to>
      <xdr:col>8</xdr:col>
      <xdr:colOff>1425932</xdr:colOff>
      <xdr:row>3</xdr:row>
      <xdr:rowOff>227330</xdr:rowOff>
    </xdr:to>
    <xdr:pic>
      <xdr:nvPicPr>
        <xdr:cNvPr id="2" name="Picture 1" descr="harveycleary logo for use on BW print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7155" y="63500"/>
          <a:ext cx="2584813" cy="65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1012436</xdr:colOff>
      <xdr:row>0</xdr:row>
      <xdr:rowOff>44824</xdr:rowOff>
    </xdr:from>
    <xdr:to>
      <xdr:col>9</xdr:col>
      <xdr:colOff>729245</xdr:colOff>
      <xdr:row>3</xdr:row>
      <xdr:rowOff>214312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8144A-18D4-4A12-8BA0-DA41683D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36" y="44824"/>
          <a:ext cx="1983759" cy="655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1012436</xdr:colOff>
      <xdr:row>0</xdr:row>
      <xdr:rowOff>44824</xdr:rowOff>
    </xdr:from>
    <xdr:to>
      <xdr:col>9</xdr:col>
      <xdr:colOff>729245</xdr:colOff>
      <xdr:row>3</xdr:row>
      <xdr:rowOff>214312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E2E068-82B0-4BDA-9B3D-6BC560BD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36" y="44824"/>
          <a:ext cx="1983759" cy="655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0</xdr:row>
      <xdr:rowOff>44450</xdr:rowOff>
    </xdr:from>
    <xdr:to>
      <xdr:col>12</xdr:col>
      <xdr:colOff>912495</xdr:colOff>
      <xdr:row>11</xdr:row>
      <xdr:rowOff>49530</xdr:rowOff>
    </xdr:to>
    <xdr:pic>
      <xdr:nvPicPr>
        <xdr:cNvPr id="2" name="Picture 1" descr="harveycleary logo for use on BW prints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44450"/>
          <a:ext cx="2598420" cy="65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279400</xdr:colOff>
      <xdr:row>0</xdr:row>
      <xdr:rowOff>34925</xdr:rowOff>
    </xdr:from>
    <xdr:to>
      <xdr:col>8</xdr:col>
      <xdr:colOff>734695</xdr:colOff>
      <xdr:row>3</xdr:row>
      <xdr:rowOff>198755</xdr:rowOff>
    </xdr:to>
    <xdr:pic>
      <xdr:nvPicPr>
        <xdr:cNvPr id="2" name="Picture 1" descr="harveycleary logo for use on BW print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0950" y="34925"/>
          <a:ext cx="259842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273050</xdr:colOff>
      <xdr:row>0</xdr:row>
      <xdr:rowOff>47625</xdr:rowOff>
    </xdr:from>
    <xdr:to>
      <xdr:col>8</xdr:col>
      <xdr:colOff>728345</xdr:colOff>
      <xdr:row>3</xdr:row>
      <xdr:rowOff>211455</xdr:rowOff>
    </xdr:to>
    <xdr:pic>
      <xdr:nvPicPr>
        <xdr:cNvPr id="2" name="Picture 1" descr="harveycleary logo for use on BW prints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47625"/>
          <a:ext cx="259842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273050</xdr:colOff>
      <xdr:row>0</xdr:row>
      <xdr:rowOff>47625</xdr:rowOff>
    </xdr:from>
    <xdr:to>
      <xdr:col>8</xdr:col>
      <xdr:colOff>728345</xdr:colOff>
      <xdr:row>3</xdr:row>
      <xdr:rowOff>211455</xdr:rowOff>
    </xdr:to>
    <xdr:pic>
      <xdr:nvPicPr>
        <xdr:cNvPr id="2" name="Picture 1" descr="harveycleary logo for use on BW print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47625"/>
          <a:ext cx="259842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68580</xdr:rowOff>
    </xdr:from>
    <xdr:to>
      <xdr:col>8</xdr:col>
      <xdr:colOff>731520</xdr:colOff>
      <xdr:row>3</xdr:row>
      <xdr:rowOff>213360</xdr:rowOff>
    </xdr:to>
    <xdr:pic>
      <xdr:nvPicPr>
        <xdr:cNvPr id="2" name="Picture 1" descr="harveycleary logo for use on BW print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68580"/>
          <a:ext cx="2514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showWhiteSpace="0" view="pageBreakPreview" zoomScaleNormal="100" zoomScaleSheetLayoutView="100" workbookViewId="0">
      <selection activeCell="D9" sqref="D9"/>
    </sheetView>
  </sheetViews>
  <sheetFormatPr defaultColWidth="5.5703125" defaultRowHeight="12.75" x14ac:dyDescent="0.2"/>
  <cols>
    <col min="1" max="1" width="8.5703125" style="7" customWidth="1"/>
    <col min="2" max="2" width="51.140625" style="7" bestFit="1" customWidth="1"/>
    <col min="3" max="3" width="1" style="7" customWidth="1"/>
    <col min="4" max="4" width="22.28515625" style="6" customWidth="1"/>
    <col min="5" max="5" width="1" style="303" customWidth="1"/>
    <col min="6" max="6" width="14.5703125" style="7" bestFit="1" customWidth="1"/>
    <col min="7" max="7" width="15.5703125" style="7" bestFit="1" customWidth="1"/>
    <col min="8" max="8" width="14" style="7" bestFit="1" customWidth="1"/>
    <col min="9" max="9" width="7.7109375" style="7" bestFit="1" customWidth="1"/>
    <col min="10" max="250" width="5.5703125" style="7"/>
    <col min="251" max="251" width="4.7109375" style="7" customWidth="1"/>
    <col min="252" max="253" width="3.7109375" style="7" customWidth="1"/>
    <col min="254" max="254" width="39.140625" style="7" customWidth="1"/>
    <col min="255" max="255" width="11.28515625" style="7" bestFit="1" customWidth="1"/>
    <col min="256" max="256" width="5.5703125" style="7"/>
    <col min="257" max="257" width="15.140625" style="7" bestFit="1" customWidth="1"/>
    <col min="258" max="258" width="17" style="7" bestFit="1" customWidth="1"/>
    <col min="259" max="259" width="11.42578125" style="7" customWidth="1"/>
    <col min="260" max="260" width="12.28515625" style="7" bestFit="1" customWidth="1"/>
    <col min="261" max="261" width="11.28515625" style="7" bestFit="1" customWidth="1"/>
    <col min="262" max="263" width="10.28515625" style="7" bestFit="1" customWidth="1"/>
    <col min="264" max="506" width="5.5703125" style="7"/>
    <col min="507" max="507" width="4.7109375" style="7" customWidth="1"/>
    <col min="508" max="509" width="3.7109375" style="7" customWidth="1"/>
    <col min="510" max="510" width="39.140625" style="7" customWidth="1"/>
    <col min="511" max="511" width="11.28515625" style="7" bestFit="1" customWidth="1"/>
    <col min="512" max="512" width="5.5703125" style="7"/>
    <col min="513" max="513" width="15.140625" style="7" bestFit="1" customWidth="1"/>
    <col min="514" max="514" width="17" style="7" bestFit="1" customWidth="1"/>
    <col min="515" max="515" width="11.42578125" style="7" customWidth="1"/>
    <col min="516" max="516" width="12.28515625" style="7" bestFit="1" customWidth="1"/>
    <col min="517" max="517" width="11.28515625" style="7" bestFit="1" customWidth="1"/>
    <col min="518" max="519" width="10.28515625" style="7" bestFit="1" customWidth="1"/>
    <col min="520" max="762" width="5.5703125" style="7"/>
    <col min="763" max="763" width="4.7109375" style="7" customWidth="1"/>
    <col min="764" max="765" width="3.7109375" style="7" customWidth="1"/>
    <col min="766" max="766" width="39.140625" style="7" customWidth="1"/>
    <col min="767" max="767" width="11.28515625" style="7" bestFit="1" customWidth="1"/>
    <col min="768" max="768" width="5.5703125" style="7"/>
    <col min="769" max="769" width="15.140625" style="7" bestFit="1" customWidth="1"/>
    <col min="770" max="770" width="17" style="7" bestFit="1" customWidth="1"/>
    <col min="771" max="771" width="11.42578125" style="7" customWidth="1"/>
    <col min="772" max="772" width="12.28515625" style="7" bestFit="1" customWidth="1"/>
    <col min="773" max="773" width="11.28515625" style="7" bestFit="1" customWidth="1"/>
    <col min="774" max="775" width="10.28515625" style="7" bestFit="1" customWidth="1"/>
    <col min="776" max="1018" width="5.5703125" style="7"/>
    <col min="1019" max="1019" width="4.7109375" style="7" customWidth="1"/>
    <col min="1020" max="1021" width="3.7109375" style="7" customWidth="1"/>
    <col min="1022" max="1022" width="39.140625" style="7" customWidth="1"/>
    <col min="1023" max="1023" width="11.28515625" style="7" bestFit="1" customWidth="1"/>
    <col min="1024" max="1024" width="5.5703125" style="7"/>
    <col min="1025" max="1025" width="15.140625" style="7" bestFit="1" customWidth="1"/>
    <col min="1026" max="1026" width="17" style="7" bestFit="1" customWidth="1"/>
    <col min="1027" max="1027" width="11.42578125" style="7" customWidth="1"/>
    <col min="1028" max="1028" width="12.28515625" style="7" bestFit="1" customWidth="1"/>
    <col min="1029" max="1029" width="11.28515625" style="7" bestFit="1" customWidth="1"/>
    <col min="1030" max="1031" width="10.28515625" style="7" bestFit="1" customWidth="1"/>
    <col min="1032" max="1274" width="5.5703125" style="7"/>
    <col min="1275" max="1275" width="4.7109375" style="7" customWidth="1"/>
    <col min="1276" max="1277" width="3.7109375" style="7" customWidth="1"/>
    <col min="1278" max="1278" width="39.140625" style="7" customWidth="1"/>
    <col min="1279" max="1279" width="11.28515625" style="7" bestFit="1" customWidth="1"/>
    <col min="1280" max="1280" width="5.5703125" style="7"/>
    <col min="1281" max="1281" width="15.140625" style="7" bestFit="1" customWidth="1"/>
    <col min="1282" max="1282" width="17" style="7" bestFit="1" customWidth="1"/>
    <col min="1283" max="1283" width="11.42578125" style="7" customWidth="1"/>
    <col min="1284" max="1284" width="12.28515625" style="7" bestFit="1" customWidth="1"/>
    <col min="1285" max="1285" width="11.28515625" style="7" bestFit="1" customWidth="1"/>
    <col min="1286" max="1287" width="10.28515625" style="7" bestFit="1" customWidth="1"/>
    <col min="1288" max="1530" width="5.5703125" style="7"/>
    <col min="1531" max="1531" width="4.7109375" style="7" customWidth="1"/>
    <col min="1532" max="1533" width="3.7109375" style="7" customWidth="1"/>
    <col min="1534" max="1534" width="39.140625" style="7" customWidth="1"/>
    <col min="1535" max="1535" width="11.28515625" style="7" bestFit="1" customWidth="1"/>
    <col min="1536" max="1536" width="5.5703125" style="7"/>
    <col min="1537" max="1537" width="15.140625" style="7" bestFit="1" customWidth="1"/>
    <col min="1538" max="1538" width="17" style="7" bestFit="1" customWidth="1"/>
    <col min="1539" max="1539" width="11.42578125" style="7" customWidth="1"/>
    <col min="1540" max="1540" width="12.28515625" style="7" bestFit="1" customWidth="1"/>
    <col min="1541" max="1541" width="11.28515625" style="7" bestFit="1" customWidth="1"/>
    <col min="1542" max="1543" width="10.28515625" style="7" bestFit="1" customWidth="1"/>
    <col min="1544" max="1786" width="5.5703125" style="7"/>
    <col min="1787" max="1787" width="4.7109375" style="7" customWidth="1"/>
    <col min="1788" max="1789" width="3.7109375" style="7" customWidth="1"/>
    <col min="1790" max="1790" width="39.140625" style="7" customWidth="1"/>
    <col min="1791" max="1791" width="11.28515625" style="7" bestFit="1" customWidth="1"/>
    <col min="1792" max="1792" width="5.5703125" style="7"/>
    <col min="1793" max="1793" width="15.140625" style="7" bestFit="1" customWidth="1"/>
    <col min="1794" max="1794" width="17" style="7" bestFit="1" customWidth="1"/>
    <col min="1795" max="1795" width="11.42578125" style="7" customWidth="1"/>
    <col min="1796" max="1796" width="12.28515625" style="7" bestFit="1" customWidth="1"/>
    <col min="1797" max="1797" width="11.28515625" style="7" bestFit="1" customWidth="1"/>
    <col min="1798" max="1799" width="10.28515625" style="7" bestFit="1" customWidth="1"/>
    <col min="1800" max="2042" width="5.5703125" style="7"/>
    <col min="2043" max="2043" width="4.7109375" style="7" customWidth="1"/>
    <col min="2044" max="2045" width="3.7109375" style="7" customWidth="1"/>
    <col min="2046" max="2046" width="39.140625" style="7" customWidth="1"/>
    <col min="2047" max="2047" width="11.28515625" style="7" bestFit="1" customWidth="1"/>
    <col min="2048" max="2048" width="5.5703125" style="7"/>
    <col min="2049" max="2049" width="15.140625" style="7" bestFit="1" customWidth="1"/>
    <col min="2050" max="2050" width="17" style="7" bestFit="1" customWidth="1"/>
    <col min="2051" max="2051" width="11.42578125" style="7" customWidth="1"/>
    <col min="2052" max="2052" width="12.28515625" style="7" bestFit="1" customWidth="1"/>
    <col min="2053" max="2053" width="11.28515625" style="7" bestFit="1" customWidth="1"/>
    <col min="2054" max="2055" width="10.28515625" style="7" bestFit="1" customWidth="1"/>
    <col min="2056" max="2298" width="5.5703125" style="7"/>
    <col min="2299" max="2299" width="4.7109375" style="7" customWidth="1"/>
    <col min="2300" max="2301" width="3.7109375" style="7" customWidth="1"/>
    <col min="2302" max="2302" width="39.140625" style="7" customWidth="1"/>
    <col min="2303" max="2303" width="11.28515625" style="7" bestFit="1" customWidth="1"/>
    <col min="2304" max="2304" width="5.5703125" style="7"/>
    <col min="2305" max="2305" width="15.140625" style="7" bestFit="1" customWidth="1"/>
    <col min="2306" max="2306" width="17" style="7" bestFit="1" customWidth="1"/>
    <col min="2307" max="2307" width="11.42578125" style="7" customWidth="1"/>
    <col min="2308" max="2308" width="12.28515625" style="7" bestFit="1" customWidth="1"/>
    <col min="2309" max="2309" width="11.28515625" style="7" bestFit="1" customWidth="1"/>
    <col min="2310" max="2311" width="10.28515625" style="7" bestFit="1" customWidth="1"/>
    <col min="2312" max="2554" width="5.5703125" style="7"/>
    <col min="2555" max="2555" width="4.7109375" style="7" customWidth="1"/>
    <col min="2556" max="2557" width="3.7109375" style="7" customWidth="1"/>
    <col min="2558" max="2558" width="39.140625" style="7" customWidth="1"/>
    <col min="2559" max="2559" width="11.28515625" style="7" bestFit="1" customWidth="1"/>
    <col min="2560" max="2560" width="5.5703125" style="7"/>
    <col min="2561" max="2561" width="15.140625" style="7" bestFit="1" customWidth="1"/>
    <col min="2562" max="2562" width="17" style="7" bestFit="1" customWidth="1"/>
    <col min="2563" max="2563" width="11.42578125" style="7" customWidth="1"/>
    <col min="2564" max="2564" width="12.28515625" style="7" bestFit="1" customWidth="1"/>
    <col min="2565" max="2565" width="11.28515625" style="7" bestFit="1" customWidth="1"/>
    <col min="2566" max="2567" width="10.28515625" style="7" bestFit="1" customWidth="1"/>
    <col min="2568" max="2810" width="5.5703125" style="7"/>
    <col min="2811" max="2811" width="4.7109375" style="7" customWidth="1"/>
    <col min="2812" max="2813" width="3.7109375" style="7" customWidth="1"/>
    <col min="2814" max="2814" width="39.140625" style="7" customWidth="1"/>
    <col min="2815" max="2815" width="11.28515625" style="7" bestFit="1" customWidth="1"/>
    <col min="2816" max="2816" width="5.5703125" style="7"/>
    <col min="2817" max="2817" width="15.140625" style="7" bestFit="1" customWidth="1"/>
    <col min="2818" max="2818" width="17" style="7" bestFit="1" customWidth="1"/>
    <col min="2819" max="2819" width="11.42578125" style="7" customWidth="1"/>
    <col min="2820" max="2820" width="12.28515625" style="7" bestFit="1" customWidth="1"/>
    <col min="2821" max="2821" width="11.28515625" style="7" bestFit="1" customWidth="1"/>
    <col min="2822" max="2823" width="10.28515625" style="7" bestFit="1" customWidth="1"/>
    <col min="2824" max="3066" width="5.5703125" style="7"/>
    <col min="3067" max="3067" width="4.7109375" style="7" customWidth="1"/>
    <col min="3068" max="3069" width="3.7109375" style="7" customWidth="1"/>
    <col min="3070" max="3070" width="39.140625" style="7" customWidth="1"/>
    <col min="3071" max="3071" width="11.28515625" style="7" bestFit="1" customWidth="1"/>
    <col min="3072" max="3072" width="5.5703125" style="7"/>
    <col min="3073" max="3073" width="15.140625" style="7" bestFit="1" customWidth="1"/>
    <col min="3074" max="3074" width="17" style="7" bestFit="1" customWidth="1"/>
    <col min="3075" max="3075" width="11.42578125" style="7" customWidth="1"/>
    <col min="3076" max="3076" width="12.28515625" style="7" bestFit="1" customWidth="1"/>
    <col min="3077" max="3077" width="11.28515625" style="7" bestFit="1" customWidth="1"/>
    <col min="3078" max="3079" width="10.28515625" style="7" bestFit="1" customWidth="1"/>
    <col min="3080" max="3322" width="5.5703125" style="7"/>
    <col min="3323" max="3323" width="4.7109375" style="7" customWidth="1"/>
    <col min="3324" max="3325" width="3.7109375" style="7" customWidth="1"/>
    <col min="3326" max="3326" width="39.140625" style="7" customWidth="1"/>
    <col min="3327" max="3327" width="11.28515625" style="7" bestFit="1" customWidth="1"/>
    <col min="3328" max="3328" width="5.5703125" style="7"/>
    <col min="3329" max="3329" width="15.140625" style="7" bestFit="1" customWidth="1"/>
    <col min="3330" max="3330" width="17" style="7" bestFit="1" customWidth="1"/>
    <col min="3331" max="3331" width="11.42578125" style="7" customWidth="1"/>
    <col min="3332" max="3332" width="12.28515625" style="7" bestFit="1" customWidth="1"/>
    <col min="3333" max="3333" width="11.28515625" style="7" bestFit="1" customWidth="1"/>
    <col min="3334" max="3335" width="10.28515625" style="7" bestFit="1" customWidth="1"/>
    <col min="3336" max="3578" width="5.5703125" style="7"/>
    <col min="3579" max="3579" width="4.7109375" style="7" customWidth="1"/>
    <col min="3580" max="3581" width="3.7109375" style="7" customWidth="1"/>
    <col min="3582" max="3582" width="39.140625" style="7" customWidth="1"/>
    <col min="3583" max="3583" width="11.28515625" style="7" bestFit="1" customWidth="1"/>
    <col min="3584" max="3584" width="5.5703125" style="7"/>
    <col min="3585" max="3585" width="15.140625" style="7" bestFit="1" customWidth="1"/>
    <col min="3586" max="3586" width="17" style="7" bestFit="1" customWidth="1"/>
    <col min="3587" max="3587" width="11.42578125" style="7" customWidth="1"/>
    <col min="3588" max="3588" width="12.28515625" style="7" bestFit="1" customWidth="1"/>
    <col min="3589" max="3589" width="11.28515625" style="7" bestFit="1" customWidth="1"/>
    <col min="3590" max="3591" width="10.28515625" style="7" bestFit="1" customWidth="1"/>
    <col min="3592" max="3834" width="5.5703125" style="7"/>
    <col min="3835" max="3835" width="4.7109375" style="7" customWidth="1"/>
    <col min="3836" max="3837" width="3.7109375" style="7" customWidth="1"/>
    <col min="3838" max="3838" width="39.140625" style="7" customWidth="1"/>
    <col min="3839" max="3839" width="11.28515625" style="7" bestFit="1" customWidth="1"/>
    <col min="3840" max="3840" width="5.5703125" style="7"/>
    <col min="3841" max="3841" width="15.140625" style="7" bestFit="1" customWidth="1"/>
    <col min="3842" max="3842" width="17" style="7" bestFit="1" customWidth="1"/>
    <col min="3843" max="3843" width="11.42578125" style="7" customWidth="1"/>
    <col min="3844" max="3844" width="12.28515625" style="7" bestFit="1" customWidth="1"/>
    <col min="3845" max="3845" width="11.28515625" style="7" bestFit="1" customWidth="1"/>
    <col min="3846" max="3847" width="10.28515625" style="7" bestFit="1" customWidth="1"/>
    <col min="3848" max="4090" width="5.5703125" style="7"/>
    <col min="4091" max="4091" width="4.7109375" style="7" customWidth="1"/>
    <col min="4092" max="4093" width="3.7109375" style="7" customWidth="1"/>
    <col min="4094" max="4094" width="39.140625" style="7" customWidth="1"/>
    <col min="4095" max="4095" width="11.28515625" style="7" bestFit="1" customWidth="1"/>
    <col min="4096" max="4096" width="5.5703125" style="7"/>
    <col min="4097" max="4097" width="15.140625" style="7" bestFit="1" customWidth="1"/>
    <col min="4098" max="4098" width="17" style="7" bestFit="1" customWidth="1"/>
    <col min="4099" max="4099" width="11.42578125" style="7" customWidth="1"/>
    <col min="4100" max="4100" width="12.28515625" style="7" bestFit="1" customWidth="1"/>
    <col min="4101" max="4101" width="11.28515625" style="7" bestFit="1" customWidth="1"/>
    <col min="4102" max="4103" width="10.28515625" style="7" bestFit="1" customWidth="1"/>
    <col min="4104" max="4346" width="5.5703125" style="7"/>
    <col min="4347" max="4347" width="4.7109375" style="7" customWidth="1"/>
    <col min="4348" max="4349" width="3.7109375" style="7" customWidth="1"/>
    <col min="4350" max="4350" width="39.140625" style="7" customWidth="1"/>
    <col min="4351" max="4351" width="11.28515625" style="7" bestFit="1" customWidth="1"/>
    <col min="4352" max="4352" width="5.5703125" style="7"/>
    <col min="4353" max="4353" width="15.140625" style="7" bestFit="1" customWidth="1"/>
    <col min="4354" max="4354" width="17" style="7" bestFit="1" customWidth="1"/>
    <col min="4355" max="4355" width="11.42578125" style="7" customWidth="1"/>
    <col min="4356" max="4356" width="12.28515625" style="7" bestFit="1" customWidth="1"/>
    <col min="4357" max="4357" width="11.28515625" style="7" bestFit="1" customWidth="1"/>
    <col min="4358" max="4359" width="10.28515625" style="7" bestFit="1" customWidth="1"/>
    <col min="4360" max="4602" width="5.5703125" style="7"/>
    <col min="4603" max="4603" width="4.7109375" style="7" customWidth="1"/>
    <col min="4604" max="4605" width="3.7109375" style="7" customWidth="1"/>
    <col min="4606" max="4606" width="39.140625" style="7" customWidth="1"/>
    <col min="4607" max="4607" width="11.28515625" style="7" bestFit="1" customWidth="1"/>
    <col min="4608" max="4608" width="5.5703125" style="7"/>
    <col min="4609" max="4609" width="15.140625" style="7" bestFit="1" customWidth="1"/>
    <col min="4610" max="4610" width="17" style="7" bestFit="1" customWidth="1"/>
    <col min="4611" max="4611" width="11.42578125" style="7" customWidth="1"/>
    <col min="4612" max="4612" width="12.28515625" style="7" bestFit="1" customWidth="1"/>
    <col min="4613" max="4613" width="11.28515625" style="7" bestFit="1" customWidth="1"/>
    <col min="4614" max="4615" width="10.28515625" style="7" bestFit="1" customWidth="1"/>
    <col min="4616" max="4858" width="5.5703125" style="7"/>
    <col min="4859" max="4859" width="4.7109375" style="7" customWidth="1"/>
    <col min="4860" max="4861" width="3.7109375" style="7" customWidth="1"/>
    <col min="4862" max="4862" width="39.140625" style="7" customWidth="1"/>
    <col min="4863" max="4863" width="11.28515625" style="7" bestFit="1" customWidth="1"/>
    <col min="4864" max="4864" width="5.5703125" style="7"/>
    <col min="4865" max="4865" width="15.140625" style="7" bestFit="1" customWidth="1"/>
    <col min="4866" max="4866" width="17" style="7" bestFit="1" customWidth="1"/>
    <col min="4867" max="4867" width="11.42578125" style="7" customWidth="1"/>
    <col min="4868" max="4868" width="12.28515625" style="7" bestFit="1" customWidth="1"/>
    <col min="4869" max="4869" width="11.28515625" style="7" bestFit="1" customWidth="1"/>
    <col min="4870" max="4871" width="10.28515625" style="7" bestFit="1" customWidth="1"/>
    <col min="4872" max="5114" width="5.5703125" style="7"/>
    <col min="5115" max="5115" width="4.7109375" style="7" customWidth="1"/>
    <col min="5116" max="5117" width="3.7109375" style="7" customWidth="1"/>
    <col min="5118" max="5118" width="39.140625" style="7" customWidth="1"/>
    <col min="5119" max="5119" width="11.28515625" style="7" bestFit="1" customWidth="1"/>
    <col min="5120" max="5120" width="5.5703125" style="7"/>
    <col min="5121" max="5121" width="15.140625" style="7" bestFit="1" customWidth="1"/>
    <col min="5122" max="5122" width="17" style="7" bestFit="1" customWidth="1"/>
    <col min="5123" max="5123" width="11.42578125" style="7" customWidth="1"/>
    <col min="5124" max="5124" width="12.28515625" style="7" bestFit="1" customWidth="1"/>
    <col min="5125" max="5125" width="11.28515625" style="7" bestFit="1" customWidth="1"/>
    <col min="5126" max="5127" width="10.28515625" style="7" bestFit="1" customWidth="1"/>
    <col min="5128" max="5370" width="5.5703125" style="7"/>
    <col min="5371" max="5371" width="4.7109375" style="7" customWidth="1"/>
    <col min="5372" max="5373" width="3.7109375" style="7" customWidth="1"/>
    <col min="5374" max="5374" width="39.140625" style="7" customWidth="1"/>
    <col min="5375" max="5375" width="11.28515625" style="7" bestFit="1" customWidth="1"/>
    <col min="5376" max="5376" width="5.5703125" style="7"/>
    <col min="5377" max="5377" width="15.140625" style="7" bestFit="1" customWidth="1"/>
    <col min="5378" max="5378" width="17" style="7" bestFit="1" customWidth="1"/>
    <col min="5379" max="5379" width="11.42578125" style="7" customWidth="1"/>
    <col min="5380" max="5380" width="12.28515625" style="7" bestFit="1" customWidth="1"/>
    <col min="5381" max="5381" width="11.28515625" style="7" bestFit="1" customWidth="1"/>
    <col min="5382" max="5383" width="10.28515625" style="7" bestFit="1" customWidth="1"/>
    <col min="5384" max="5626" width="5.5703125" style="7"/>
    <col min="5627" max="5627" width="4.7109375" style="7" customWidth="1"/>
    <col min="5628" max="5629" width="3.7109375" style="7" customWidth="1"/>
    <col min="5630" max="5630" width="39.140625" style="7" customWidth="1"/>
    <col min="5631" max="5631" width="11.28515625" style="7" bestFit="1" customWidth="1"/>
    <col min="5632" max="5632" width="5.5703125" style="7"/>
    <col min="5633" max="5633" width="15.140625" style="7" bestFit="1" customWidth="1"/>
    <col min="5634" max="5634" width="17" style="7" bestFit="1" customWidth="1"/>
    <col min="5635" max="5635" width="11.42578125" style="7" customWidth="1"/>
    <col min="5636" max="5636" width="12.28515625" style="7" bestFit="1" customWidth="1"/>
    <col min="5637" max="5637" width="11.28515625" style="7" bestFit="1" customWidth="1"/>
    <col min="5638" max="5639" width="10.28515625" style="7" bestFit="1" customWidth="1"/>
    <col min="5640" max="5882" width="5.5703125" style="7"/>
    <col min="5883" max="5883" width="4.7109375" style="7" customWidth="1"/>
    <col min="5884" max="5885" width="3.7109375" style="7" customWidth="1"/>
    <col min="5886" max="5886" width="39.140625" style="7" customWidth="1"/>
    <col min="5887" max="5887" width="11.28515625" style="7" bestFit="1" customWidth="1"/>
    <col min="5888" max="5888" width="5.5703125" style="7"/>
    <col min="5889" max="5889" width="15.140625" style="7" bestFit="1" customWidth="1"/>
    <col min="5890" max="5890" width="17" style="7" bestFit="1" customWidth="1"/>
    <col min="5891" max="5891" width="11.42578125" style="7" customWidth="1"/>
    <col min="5892" max="5892" width="12.28515625" style="7" bestFit="1" customWidth="1"/>
    <col min="5893" max="5893" width="11.28515625" style="7" bestFit="1" customWidth="1"/>
    <col min="5894" max="5895" width="10.28515625" style="7" bestFit="1" customWidth="1"/>
    <col min="5896" max="6138" width="5.5703125" style="7"/>
    <col min="6139" max="6139" width="4.7109375" style="7" customWidth="1"/>
    <col min="6140" max="6141" width="3.7109375" style="7" customWidth="1"/>
    <col min="6142" max="6142" width="39.140625" style="7" customWidth="1"/>
    <col min="6143" max="6143" width="11.28515625" style="7" bestFit="1" customWidth="1"/>
    <col min="6144" max="6144" width="5.5703125" style="7"/>
    <col min="6145" max="6145" width="15.140625" style="7" bestFit="1" customWidth="1"/>
    <col min="6146" max="6146" width="17" style="7" bestFit="1" customWidth="1"/>
    <col min="6147" max="6147" width="11.42578125" style="7" customWidth="1"/>
    <col min="6148" max="6148" width="12.28515625" style="7" bestFit="1" customWidth="1"/>
    <col min="6149" max="6149" width="11.28515625" style="7" bestFit="1" customWidth="1"/>
    <col min="6150" max="6151" width="10.28515625" style="7" bestFit="1" customWidth="1"/>
    <col min="6152" max="6394" width="5.5703125" style="7"/>
    <col min="6395" max="6395" width="4.7109375" style="7" customWidth="1"/>
    <col min="6396" max="6397" width="3.7109375" style="7" customWidth="1"/>
    <col min="6398" max="6398" width="39.140625" style="7" customWidth="1"/>
    <col min="6399" max="6399" width="11.28515625" style="7" bestFit="1" customWidth="1"/>
    <col min="6400" max="6400" width="5.5703125" style="7"/>
    <col min="6401" max="6401" width="15.140625" style="7" bestFit="1" customWidth="1"/>
    <col min="6402" max="6402" width="17" style="7" bestFit="1" customWidth="1"/>
    <col min="6403" max="6403" width="11.42578125" style="7" customWidth="1"/>
    <col min="6404" max="6404" width="12.28515625" style="7" bestFit="1" customWidth="1"/>
    <col min="6405" max="6405" width="11.28515625" style="7" bestFit="1" customWidth="1"/>
    <col min="6406" max="6407" width="10.28515625" style="7" bestFit="1" customWidth="1"/>
    <col min="6408" max="6650" width="5.5703125" style="7"/>
    <col min="6651" max="6651" width="4.7109375" style="7" customWidth="1"/>
    <col min="6652" max="6653" width="3.7109375" style="7" customWidth="1"/>
    <col min="6654" max="6654" width="39.140625" style="7" customWidth="1"/>
    <col min="6655" max="6655" width="11.28515625" style="7" bestFit="1" customWidth="1"/>
    <col min="6656" max="6656" width="5.5703125" style="7"/>
    <col min="6657" max="6657" width="15.140625" style="7" bestFit="1" customWidth="1"/>
    <col min="6658" max="6658" width="17" style="7" bestFit="1" customWidth="1"/>
    <col min="6659" max="6659" width="11.42578125" style="7" customWidth="1"/>
    <col min="6660" max="6660" width="12.28515625" style="7" bestFit="1" customWidth="1"/>
    <col min="6661" max="6661" width="11.28515625" style="7" bestFit="1" customWidth="1"/>
    <col min="6662" max="6663" width="10.28515625" style="7" bestFit="1" customWidth="1"/>
    <col min="6664" max="6906" width="5.5703125" style="7"/>
    <col min="6907" max="6907" width="4.7109375" style="7" customWidth="1"/>
    <col min="6908" max="6909" width="3.7109375" style="7" customWidth="1"/>
    <col min="6910" max="6910" width="39.140625" style="7" customWidth="1"/>
    <col min="6911" max="6911" width="11.28515625" style="7" bestFit="1" customWidth="1"/>
    <col min="6912" max="6912" width="5.5703125" style="7"/>
    <col min="6913" max="6913" width="15.140625" style="7" bestFit="1" customWidth="1"/>
    <col min="6914" max="6914" width="17" style="7" bestFit="1" customWidth="1"/>
    <col min="6915" max="6915" width="11.42578125" style="7" customWidth="1"/>
    <col min="6916" max="6916" width="12.28515625" style="7" bestFit="1" customWidth="1"/>
    <col min="6917" max="6917" width="11.28515625" style="7" bestFit="1" customWidth="1"/>
    <col min="6918" max="6919" width="10.28515625" style="7" bestFit="1" customWidth="1"/>
    <col min="6920" max="7162" width="5.5703125" style="7"/>
    <col min="7163" max="7163" width="4.7109375" style="7" customWidth="1"/>
    <col min="7164" max="7165" width="3.7109375" style="7" customWidth="1"/>
    <col min="7166" max="7166" width="39.140625" style="7" customWidth="1"/>
    <col min="7167" max="7167" width="11.28515625" style="7" bestFit="1" customWidth="1"/>
    <col min="7168" max="7168" width="5.5703125" style="7"/>
    <col min="7169" max="7169" width="15.140625" style="7" bestFit="1" customWidth="1"/>
    <col min="7170" max="7170" width="17" style="7" bestFit="1" customWidth="1"/>
    <col min="7171" max="7171" width="11.42578125" style="7" customWidth="1"/>
    <col min="7172" max="7172" width="12.28515625" style="7" bestFit="1" customWidth="1"/>
    <col min="7173" max="7173" width="11.28515625" style="7" bestFit="1" customWidth="1"/>
    <col min="7174" max="7175" width="10.28515625" style="7" bestFit="1" customWidth="1"/>
    <col min="7176" max="7418" width="5.5703125" style="7"/>
    <col min="7419" max="7419" width="4.7109375" style="7" customWidth="1"/>
    <col min="7420" max="7421" width="3.7109375" style="7" customWidth="1"/>
    <col min="7422" max="7422" width="39.140625" style="7" customWidth="1"/>
    <col min="7423" max="7423" width="11.28515625" style="7" bestFit="1" customWidth="1"/>
    <col min="7424" max="7424" width="5.5703125" style="7"/>
    <col min="7425" max="7425" width="15.140625" style="7" bestFit="1" customWidth="1"/>
    <col min="7426" max="7426" width="17" style="7" bestFit="1" customWidth="1"/>
    <col min="7427" max="7427" width="11.42578125" style="7" customWidth="1"/>
    <col min="7428" max="7428" width="12.28515625" style="7" bestFit="1" customWidth="1"/>
    <col min="7429" max="7429" width="11.28515625" style="7" bestFit="1" customWidth="1"/>
    <col min="7430" max="7431" width="10.28515625" style="7" bestFit="1" customWidth="1"/>
    <col min="7432" max="7674" width="5.5703125" style="7"/>
    <col min="7675" max="7675" width="4.7109375" style="7" customWidth="1"/>
    <col min="7676" max="7677" width="3.7109375" style="7" customWidth="1"/>
    <col min="7678" max="7678" width="39.140625" style="7" customWidth="1"/>
    <col min="7679" max="7679" width="11.28515625" style="7" bestFit="1" customWidth="1"/>
    <col min="7680" max="7680" width="5.5703125" style="7"/>
    <col min="7681" max="7681" width="15.140625" style="7" bestFit="1" customWidth="1"/>
    <col min="7682" max="7682" width="17" style="7" bestFit="1" customWidth="1"/>
    <col min="7683" max="7683" width="11.42578125" style="7" customWidth="1"/>
    <col min="7684" max="7684" width="12.28515625" style="7" bestFit="1" customWidth="1"/>
    <col min="7685" max="7685" width="11.28515625" style="7" bestFit="1" customWidth="1"/>
    <col min="7686" max="7687" width="10.28515625" style="7" bestFit="1" customWidth="1"/>
    <col min="7688" max="7930" width="5.5703125" style="7"/>
    <col min="7931" max="7931" width="4.7109375" style="7" customWidth="1"/>
    <col min="7932" max="7933" width="3.7109375" style="7" customWidth="1"/>
    <col min="7934" max="7934" width="39.140625" style="7" customWidth="1"/>
    <col min="7935" max="7935" width="11.28515625" style="7" bestFit="1" customWidth="1"/>
    <col min="7936" max="7936" width="5.5703125" style="7"/>
    <col min="7937" max="7937" width="15.140625" style="7" bestFit="1" customWidth="1"/>
    <col min="7938" max="7938" width="17" style="7" bestFit="1" customWidth="1"/>
    <col min="7939" max="7939" width="11.42578125" style="7" customWidth="1"/>
    <col min="7940" max="7940" width="12.28515625" style="7" bestFit="1" customWidth="1"/>
    <col min="7941" max="7941" width="11.28515625" style="7" bestFit="1" customWidth="1"/>
    <col min="7942" max="7943" width="10.28515625" style="7" bestFit="1" customWidth="1"/>
    <col min="7944" max="8186" width="5.5703125" style="7"/>
    <col min="8187" max="8187" width="4.7109375" style="7" customWidth="1"/>
    <col min="8188" max="8189" width="3.7109375" style="7" customWidth="1"/>
    <col min="8190" max="8190" width="39.140625" style="7" customWidth="1"/>
    <col min="8191" max="8191" width="11.28515625" style="7" bestFit="1" customWidth="1"/>
    <col min="8192" max="8192" width="5.5703125" style="7"/>
    <col min="8193" max="8193" width="15.140625" style="7" bestFit="1" customWidth="1"/>
    <col min="8194" max="8194" width="17" style="7" bestFit="1" customWidth="1"/>
    <col min="8195" max="8195" width="11.42578125" style="7" customWidth="1"/>
    <col min="8196" max="8196" width="12.28515625" style="7" bestFit="1" customWidth="1"/>
    <col min="8197" max="8197" width="11.28515625" style="7" bestFit="1" customWidth="1"/>
    <col min="8198" max="8199" width="10.28515625" style="7" bestFit="1" customWidth="1"/>
    <col min="8200" max="8442" width="5.5703125" style="7"/>
    <col min="8443" max="8443" width="4.7109375" style="7" customWidth="1"/>
    <col min="8444" max="8445" width="3.7109375" style="7" customWidth="1"/>
    <col min="8446" max="8446" width="39.140625" style="7" customWidth="1"/>
    <col min="8447" max="8447" width="11.28515625" style="7" bestFit="1" customWidth="1"/>
    <col min="8448" max="8448" width="5.5703125" style="7"/>
    <col min="8449" max="8449" width="15.140625" style="7" bestFit="1" customWidth="1"/>
    <col min="8450" max="8450" width="17" style="7" bestFit="1" customWidth="1"/>
    <col min="8451" max="8451" width="11.42578125" style="7" customWidth="1"/>
    <col min="8452" max="8452" width="12.28515625" style="7" bestFit="1" customWidth="1"/>
    <col min="8453" max="8453" width="11.28515625" style="7" bestFit="1" customWidth="1"/>
    <col min="8454" max="8455" width="10.28515625" style="7" bestFit="1" customWidth="1"/>
    <col min="8456" max="8698" width="5.5703125" style="7"/>
    <col min="8699" max="8699" width="4.7109375" style="7" customWidth="1"/>
    <col min="8700" max="8701" width="3.7109375" style="7" customWidth="1"/>
    <col min="8702" max="8702" width="39.140625" style="7" customWidth="1"/>
    <col min="8703" max="8703" width="11.28515625" style="7" bestFit="1" customWidth="1"/>
    <col min="8704" max="8704" width="5.5703125" style="7"/>
    <col min="8705" max="8705" width="15.140625" style="7" bestFit="1" customWidth="1"/>
    <col min="8706" max="8706" width="17" style="7" bestFit="1" customWidth="1"/>
    <col min="8707" max="8707" width="11.42578125" style="7" customWidth="1"/>
    <col min="8708" max="8708" width="12.28515625" style="7" bestFit="1" customWidth="1"/>
    <col min="8709" max="8709" width="11.28515625" style="7" bestFit="1" customWidth="1"/>
    <col min="8710" max="8711" width="10.28515625" style="7" bestFit="1" customWidth="1"/>
    <col min="8712" max="8954" width="5.5703125" style="7"/>
    <col min="8955" max="8955" width="4.7109375" style="7" customWidth="1"/>
    <col min="8956" max="8957" width="3.7109375" style="7" customWidth="1"/>
    <col min="8958" max="8958" width="39.140625" style="7" customWidth="1"/>
    <col min="8959" max="8959" width="11.28515625" style="7" bestFit="1" customWidth="1"/>
    <col min="8960" max="8960" width="5.5703125" style="7"/>
    <col min="8961" max="8961" width="15.140625" style="7" bestFit="1" customWidth="1"/>
    <col min="8962" max="8962" width="17" style="7" bestFit="1" customWidth="1"/>
    <col min="8963" max="8963" width="11.42578125" style="7" customWidth="1"/>
    <col min="8964" max="8964" width="12.28515625" style="7" bestFit="1" customWidth="1"/>
    <col min="8965" max="8965" width="11.28515625" style="7" bestFit="1" customWidth="1"/>
    <col min="8966" max="8967" width="10.28515625" style="7" bestFit="1" customWidth="1"/>
    <col min="8968" max="9210" width="5.5703125" style="7"/>
    <col min="9211" max="9211" width="4.7109375" style="7" customWidth="1"/>
    <col min="9212" max="9213" width="3.7109375" style="7" customWidth="1"/>
    <col min="9214" max="9214" width="39.140625" style="7" customWidth="1"/>
    <col min="9215" max="9215" width="11.28515625" style="7" bestFit="1" customWidth="1"/>
    <col min="9216" max="9216" width="5.5703125" style="7"/>
    <col min="9217" max="9217" width="15.140625" style="7" bestFit="1" customWidth="1"/>
    <col min="9218" max="9218" width="17" style="7" bestFit="1" customWidth="1"/>
    <col min="9219" max="9219" width="11.42578125" style="7" customWidth="1"/>
    <col min="9220" max="9220" width="12.28515625" style="7" bestFit="1" customWidth="1"/>
    <col min="9221" max="9221" width="11.28515625" style="7" bestFit="1" customWidth="1"/>
    <col min="9222" max="9223" width="10.28515625" style="7" bestFit="1" customWidth="1"/>
    <col min="9224" max="9466" width="5.5703125" style="7"/>
    <col min="9467" max="9467" width="4.7109375" style="7" customWidth="1"/>
    <col min="9468" max="9469" width="3.7109375" style="7" customWidth="1"/>
    <col min="9470" max="9470" width="39.140625" style="7" customWidth="1"/>
    <col min="9471" max="9471" width="11.28515625" style="7" bestFit="1" customWidth="1"/>
    <col min="9472" max="9472" width="5.5703125" style="7"/>
    <col min="9473" max="9473" width="15.140625" style="7" bestFit="1" customWidth="1"/>
    <col min="9474" max="9474" width="17" style="7" bestFit="1" customWidth="1"/>
    <col min="9475" max="9475" width="11.42578125" style="7" customWidth="1"/>
    <col min="9476" max="9476" width="12.28515625" style="7" bestFit="1" customWidth="1"/>
    <col min="9477" max="9477" width="11.28515625" style="7" bestFit="1" customWidth="1"/>
    <col min="9478" max="9479" width="10.28515625" style="7" bestFit="1" customWidth="1"/>
    <col min="9480" max="9722" width="5.5703125" style="7"/>
    <col min="9723" max="9723" width="4.7109375" style="7" customWidth="1"/>
    <col min="9724" max="9725" width="3.7109375" style="7" customWidth="1"/>
    <col min="9726" max="9726" width="39.140625" style="7" customWidth="1"/>
    <col min="9727" max="9727" width="11.28515625" style="7" bestFit="1" customWidth="1"/>
    <col min="9728" max="9728" width="5.5703125" style="7"/>
    <col min="9729" max="9729" width="15.140625" style="7" bestFit="1" customWidth="1"/>
    <col min="9730" max="9730" width="17" style="7" bestFit="1" customWidth="1"/>
    <col min="9731" max="9731" width="11.42578125" style="7" customWidth="1"/>
    <col min="9732" max="9732" width="12.28515625" style="7" bestFit="1" customWidth="1"/>
    <col min="9733" max="9733" width="11.28515625" style="7" bestFit="1" customWidth="1"/>
    <col min="9734" max="9735" width="10.28515625" style="7" bestFit="1" customWidth="1"/>
    <col min="9736" max="9978" width="5.5703125" style="7"/>
    <col min="9979" max="9979" width="4.7109375" style="7" customWidth="1"/>
    <col min="9980" max="9981" width="3.7109375" style="7" customWidth="1"/>
    <col min="9982" max="9982" width="39.140625" style="7" customWidth="1"/>
    <col min="9983" max="9983" width="11.28515625" style="7" bestFit="1" customWidth="1"/>
    <col min="9984" max="9984" width="5.5703125" style="7"/>
    <col min="9985" max="9985" width="15.140625" style="7" bestFit="1" customWidth="1"/>
    <col min="9986" max="9986" width="17" style="7" bestFit="1" customWidth="1"/>
    <col min="9987" max="9987" width="11.42578125" style="7" customWidth="1"/>
    <col min="9988" max="9988" width="12.28515625" style="7" bestFit="1" customWidth="1"/>
    <col min="9989" max="9989" width="11.28515625" style="7" bestFit="1" customWidth="1"/>
    <col min="9990" max="9991" width="10.28515625" style="7" bestFit="1" customWidth="1"/>
    <col min="9992" max="10234" width="5.5703125" style="7"/>
    <col min="10235" max="10235" width="4.7109375" style="7" customWidth="1"/>
    <col min="10236" max="10237" width="3.7109375" style="7" customWidth="1"/>
    <col min="10238" max="10238" width="39.140625" style="7" customWidth="1"/>
    <col min="10239" max="10239" width="11.28515625" style="7" bestFit="1" customWidth="1"/>
    <col min="10240" max="10240" width="5.5703125" style="7"/>
    <col min="10241" max="10241" width="15.140625" style="7" bestFit="1" customWidth="1"/>
    <col min="10242" max="10242" width="17" style="7" bestFit="1" customWidth="1"/>
    <col min="10243" max="10243" width="11.42578125" style="7" customWidth="1"/>
    <col min="10244" max="10244" width="12.28515625" style="7" bestFit="1" customWidth="1"/>
    <col min="10245" max="10245" width="11.28515625" style="7" bestFit="1" customWidth="1"/>
    <col min="10246" max="10247" width="10.28515625" style="7" bestFit="1" customWidth="1"/>
    <col min="10248" max="10490" width="5.5703125" style="7"/>
    <col min="10491" max="10491" width="4.7109375" style="7" customWidth="1"/>
    <col min="10492" max="10493" width="3.7109375" style="7" customWidth="1"/>
    <col min="10494" max="10494" width="39.140625" style="7" customWidth="1"/>
    <col min="10495" max="10495" width="11.28515625" style="7" bestFit="1" customWidth="1"/>
    <col min="10496" max="10496" width="5.5703125" style="7"/>
    <col min="10497" max="10497" width="15.140625" style="7" bestFit="1" customWidth="1"/>
    <col min="10498" max="10498" width="17" style="7" bestFit="1" customWidth="1"/>
    <col min="10499" max="10499" width="11.42578125" style="7" customWidth="1"/>
    <col min="10500" max="10500" width="12.28515625" style="7" bestFit="1" customWidth="1"/>
    <col min="10501" max="10501" width="11.28515625" style="7" bestFit="1" customWidth="1"/>
    <col min="10502" max="10503" width="10.28515625" style="7" bestFit="1" customWidth="1"/>
    <col min="10504" max="10746" width="5.5703125" style="7"/>
    <col min="10747" max="10747" width="4.7109375" style="7" customWidth="1"/>
    <col min="10748" max="10749" width="3.7109375" style="7" customWidth="1"/>
    <col min="10750" max="10750" width="39.140625" style="7" customWidth="1"/>
    <col min="10751" max="10751" width="11.28515625" style="7" bestFit="1" customWidth="1"/>
    <col min="10752" max="10752" width="5.5703125" style="7"/>
    <col min="10753" max="10753" width="15.140625" style="7" bestFit="1" customWidth="1"/>
    <col min="10754" max="10754" width="17" style="7" bestFit="1" customWidth="1"/>
    <col min="10755" max="10755" width="11.42578125" style="7" customWidth="1"/>
    <col min="10756" max="10756" width="12.28515625" style="7" bestFit="1" customWidth="1"/>
    <col min="10757" max="10757" width="11.28515625" style="7" bestFit="1" customWidth="1"/>
    <col min="10758" max="10759" width="10.28515625" style="7" bestFit="1" customWidth="1"/>
    <col min="10760" max="11002" width="5.5703125" style="7"/>
    <col min="11003" max="11003" width="4.7109375" style="7" customWidth="1"/>
    <col min="11004" max="11005" width="3.7109375" style="7" customWidth="1"/>
    <col min="11006" max="11006" width="39.140625" style="7" customWidth="1"/>
    <col min="11007" max="11007" width="11.28515625" style="7" bestFit="1" customWidth="1"/>
    <col min="11008" max="11008" width="5.5703125" style="7"/>
    <col min="11009" max="11009" width="15.140625" style="7" bestFit="1" customWidth="1"/>
    <col min="11010" max="11010" width="17" style="7" bestFit="1" customWidth="1"/>
    <col min="11011" max="11011" width="11.42578125" style="7" customWidth="1"/>
    <col min="11012" max="11012" width="12.28515625" style="7" bestFit="1" customWidth="1"/>
    <col min="11013" max="11013" width="11.28515625" style="7" bestFit="1" customWidth="1"/>
    <col min="11014" max="11015" width="10.28515625" style="7" bestFit="1" customWidth="1"/>
    <col min="11016" max="11258" width="5.5703125" style="7"/>
    <col min="11259" max="11259" width="4.7109375" style="7" customWidth="1"/>
    <col min="11260" max="11261" width="3.7109375" style="7" customWidth="1"/>
    <col min="11262" max="11262" width="39.140625" style="7" customWidth="1"/>
    <col min="11263" max="11263" width="11.28515625" style="7" bestFit="1" customWidth="1"/>
    <col min="11264" max="11264" width="5.5703125" style="7"/>
    <col min="11265" max="11265" width="15.140625" style="7" bestFit="1" customWidth="1"/>
    <col min="11266" max="11266" width="17" style="7" bestFit="1" customWidth="1"/>
    <col min="11267" max="11267" width="11.42578125" style="7" customWidth="1"/>
    <col min="11268" max="11268" width="12.28515625" style="7" bestFit="1" customWidth="1"/>
    <col min="11269" max="11269" width="11.28515625" style="7" bestFit="1" customWidth="1"/>
    <col min="11270" max="11271" width="10.28515625" style="7" bestFit="1" customWidth="1"/>
    <col min="11272" max="11514" width="5.5703125" style="7"/>
    <col min="11515" max="11515" width="4.7109375" style="7" customWidth="1"/>
    <col min="11516" max="11517" width="3.7109375" style="7" customWidth="1"/>
    <col min="11518" max="11518" width="39.140625" style="7" customWidth="1"/>
    <col min="11519" max="11519" width="11.28515625" style="7" bestFit="1" customWidth="1"/>
    <col min="11520" max="11520" width="5.5703125" style="7"/>
    <col min="11521" max="11521" width="15.140625" style="7" bestFit="1" customWidth="1"/>
    <col min="11522" max="11522" width="17" style="7" bestFit="1" customWidth="1"/>
    <col min="11523" max="11523" width="11.42578125" style="7" customWidth="1"/>
    <col min="11524" max="11524" width="12.28515625" style="7" bestFit="1" customWidth="1"/>
    <col min="11525" max="11525" width="11.28515625" style="7" bestFit="1" customWidth="1"/>
    <col min="11526" max="11527" width="10.28515625" style="7" bestFit="1" customWidth="1"/>
    <col min="11528" max="11770" width="5.5703125" style="7"/>
    <col min="11771" max="11771" width="4.7109375" style="7" customWidth="1"/>
    <col min="11772" max="11773" width="3.7109375" style="7" customWidth="1"/>
    <col min="11774" max="11774" width="39.140625" style="7" customWidth="1"/>
    <col min="11775" max="11775" width="11.28515625" style="7" bestFit="1" customWidth="1"/>
    <col min="11776" max="11776" width="5.5703125" style="7"/>
    <col min="11777" max="11777" width="15.140625" style="7" bestFit="1" customWidth="1"/>
    <col min="11778" max="11778" width="17" style="7" bestFit="1" customWidth="1"/>
    <col min="11779" max="11779" width="11.42578125" style="7" customWidth="1"/>
    <col min="11780" max="11780" width="12.28515625" style="7" bestFit="1" customWidth="1"/>
    <col min="11781" max="11781" width="11.28515625" style="7" bestFit="1" customWidth="1"/>
    <col min="11782" max="11783" width="10.28515625" style="7" bestFit="1" customWidth="1"/>
    <col min="11784" max="12026" width="5.5703125" style="7"/>
    <col min="12027" max="12027" width="4.7109375" style="7" customWidth="1"/>
    <col min="12028" max="12029" width="3.7109375" style="7" customWidth="1"/>
    <col min="12030" max="12030" width="39.140625" style="7" customWidth="1"/>
    <col min="12031" max="12031" width="11.28515625" style="7" bestFit="1" customWidth="1"/>
    <col min="12032" max="12032" width="5.5703125" style="7"/>
    <col min="12033" max="12033" width="15.140625" style="7" bestFit="1" customWidth="1"/>
    <col min="12034" max="12034" width="17" style="7" bestFit="1" customWidth="1"/>
    <col min="12035" max="12035" width="11.42578125" style="7" customWidth="1"/>
    <col min="12036" max="12036" width="12.28515625" style="7" bestFit="1" customWidth="1"/>
    <col min="12037" max="12037" width="11.28515625" style="7" bestFit="1" customWidth="1"/>
    <col min="12038" max="12039" width="10.28515625" style="7" bestFit="1" customWidth="1"/>
    <col min="12040" max="12282" width="5.5703125" style="7"/>
    <col min="12283" max="12283" width="4.7109375" style="7" customWidth="1"/>
    <col min="12284" max="12285" width="3.7109375" style="7" customWidth="1"/>
    <col min="12286" max="12286" width="39.140625" style="7" customWidth="1"/>
    <col min="12287" max="12287" width="11.28515625" style="7" bestFit="1" customWidth="1"/>
    <col min="12288" max="12288" width="5.5703125" style="7"/>
    <col min="12289" max="12289" width="15.140625" style="7" bestFit="1" customWidth="1"/>
    <col min="12290" max="12290" width="17" style="7" bestFit="1" customWidth="1"/>
    <col min="12291" max="12291" width="11.42578125" style="7" customWidth="1"/>
    <col min="12292" max="12292" width="12.28515625" style="7" bestFit="1" customWidth="1"/>
    <col min="12293" max="12293" width="11.28515625" style="7" bestFit="1" customWidth="1"/>
    <col min="12294" max="12295" width="10.28515625" style="7" bestFit="1" customWidth="1"/>
    <col min="12296" max="12538" width="5.5703125" style="7"/>
    <col min="12539" max="12539" width="4.7109375" style="7" customWidth="1"/>
    <col min="12540" max="12541" width="3.7109375" style="7" customWidth="1"/>
    <col min="12542" max="12542" width="39.140625" style="7" customWidth="1"/>
    <col min="12543" max="12543" width="11.28515625" style="7" bestFit="1" customWidth="1"/>
    <col min="12544" max="12544" width="5.5703125" style="7"/>
    <col min="12545" max="12545" width="15.140625" style="7" bestFit="1" customWidth="1"/>
    <col min="12546" max="12546" width="17" style="7" bestFit="1" customWidth="1"/>
    <col min="12547" max="12547" width="11.42578125" style="7" customWidth="1"/>
    <col min="12548" max="12548" width="12.28515625" style="7" bestFit="1" customWidth="1"/>
    <col min="12549" max="12549" width="11.28515625" style="7" bestFit="1" customWidth="1"/>
    <col min="12550" max="12551" width="10.28515625" style="7" bestFit="1" customWidth="1"/>
    <col min="12552" max="12794" width="5.5703125" style="7"/>
    <col min="12795" max="12795" width="4.7109375" style="7" customWidth="1"/>
    <col min="12796" max="12797" width="3.7109375" style="7" customWidth="1"/>
    <col min="12798" max="12798" width="39.140625" style="7" customWidth="1"/>
    <col min="12799" max="12799" width="11.28515625" style="7" bestFit="1" customWidth="1"/>
    <col min="12800" max="12800" width="5.5703125" style="7"/>
    <col min="12801" max="12801" width="15.140625" style="7" bestFit="1" customWidth="1"/>
    <col min="12802" max="12802" width="17" style="7" bestFit="1" customWidth="1"/>
    <col min="12803" max="12803" width="11.42578125" style="7" customWidth="1"/>
    <col min="12804" max="12804" width="12.28515625" style="7" bestFit="1" customWidth="1"/>
    <col min="12805" max="12805" width="11.28515625" style="7" bestFit="1" customWidth="1"/>
    <col min="12806" max="12807" width="10.28515625" style="7" bestFit="1" customWidth="1"/>
    <col min="12808" max="13050" width="5.5703125" style="7"/>
    <col min="13051" max="13051" width="4.7109375" style="7" customWidth="1"/>
    <col min="13052" max="13053" width="3.7109375" style="7" customWidth="1"/>
    <col min="13054" max="13054" width="39.140625" style="7" customWidth="1"/>
    <col min="13055" max="13055" width="11.28515625" style="7" bestFit="1" customWidth="1"/>
    <col min="13056" max="13056" width="5.5703125" style="7"/>
    <col min="13057" max="13057" width="15.140625" style="7" bestFit="1" customWidth="1"/>
    <col min="13058" max="13058" width="17" style="7" bestFit="1" customWidth="1"/>
    <col min="13059" max="13059" width="11.42578125" style="7" customWidth="1"/>
    <col min="13060" max="13060" width="12.28515625" style="7" bestFit="1" customWidth="1"/>
    <col min="13061" max="13061" width="11.28515625" style="7" bestFit="1" customWidth="1"/>
    <col min="13062" max="13063" width="10.28515625" style="7" bestFit="1" customWidth="1"/>
    <col min="13064" max="13306" width="5.5703125" style="7"/>
    <col min="13307" max="13307" width="4.7109375" style="7" customWidth="1"/>
    <col min="13308" max="13309" width="3.7109375" style="7" customWidth="1"/>
    <col min="13310" max="13310" width="39.140625" style="7" customWidth="1"/>
    <col min="13311" max="13311" width="11.28515625" style="7" bestFit="1" customWidth="1"/>
    <col min="13312" max="13312" width="5.5703125" style="7"/>
    <col min="13313" max="13313" width="15.140625" style="7" bestFit="1" customWidth="1"/>
    <col min="13314" max="13314" width="17" style="7" bestFit="1" customWidth="1"/>
    <col min="13315" max="13315" width="11.42578125" style="7" customWidth="1"/>
    <col min="13316" max="13316" width="12.28515625" style="7" bestFit="1" customWidth="1"/>
    <col min="13317" max="13317" width="11.28515625" style="7" bestFit="1" customWidth="1"/>
    <col min="13318" max="13319" width="10.28515625" style="7" bestFit="1" customWidth="1"/>
    <col min="13320" max="13562" width="5.5703125" style="7"/>
    <col min="13563" max="13563" width="4.7109375" style="7" customWidth="1"/>
    <col min="13564" max="13565" width="3.7109375" style="7" customWidth="1"/>
    <col min="13566" max="13566" width="39.140625" style="7" customWidth="1"/>
    <col min="13567" max="13567" width="11.28515625" style="7" bestFit="1" customWidth="1"/>
    <col min="13568" max="13568" width="5.5703125" style="7"/>
    <col min="13569" max="13569" width="15.140625" style="7" bestFit="1" customWidth="1"/>
    <col min="13570" max="13570" width="17" style="7" bestFit="1" customWidth="1"/>
    <col min="13571" max="13571" width="11.42578125" style="7" customWidth="1"/>
    <col min="13572" max="13572" width="12.28515625" style="7" bestFit="1" customWidth="1"/>
    <col min="13573" max="13573" width="11.28515625" style="7" bestFit="1" customWidth="1"/>
    <col min="13574" max="13575" width="10.28515625" style="7" bestFit="1" customWidth="1"/>
    <col min="13576" max="13818" width="5.5703125" style="7"/>
    <col min="13819" max="13819" width="4.7109375" style="7" customWidth="1"/>
    <col min="13820" max="13821" width="3.7109375" style="7" customWidth="1"/>
    <col min="13822" max="13822" width="39.140625" style="7" customWidth="1"/>
    <col min="13823" max="13823" width="11.28515625" style="7" bestFit="1" customWidth="1"/>
    <col min="13824" max="13824" width="5.5703125" style="7"/>
    <col min="13825" max="13825" width="15.140625" style="7" bestFit="1" customWidth="1"/>
    <col min="13826" max="13826" width="17" style="7" bestFit="1" customWidth="1"/>
    <col min="13827" max="13827" width="11.42578125" style="7" customWidth="1"/>
    <col min="13828" max="13828" width="12.28515625" style="7" bestFit="1" customWidth="1"/>
    <col min="13829" max="13829" width="11.28515625" style="7" bestFit="1" customWidth="1"/>
    <col min="13830" max="13831" width="10.28515625" style="7" bestFit="1" customWidth="1"/>
    <col min="13832" max="14074" width="5.5703125" style="7"/>
    <col min="14075" max="14075" width="4.7109375" style="7" customWidth="1"/>
    <col min="14076" max="14077" width="3.7109375" style="7" customWidth="1"/>
    <col min="14078" max="14078" width="39.140625" style="7" customWidth="1"/>
    <col min="14079" max="14079" width="11.28515625" style="7" bestFit="1" customWidth="1"/>
    <col min="14080" max="14080" width="5.5703125" style="7"/>
    <col min="14081" max="14081" width="15.140625" style="7" bestFit="1" customWidth="1"/>
    <col min="14082" max="14082" width="17" style="7" bestFit="1" customWidth="1"/>
    <col min="14083" max="14083" width="11.42578125" style="7" customWidth="1"/>
    <col min="14084" max="14084" width="12.28515625" style="7" bestFit="1" customWidth="1"/>
    <col min="14085" max="14085" width="11.28515625" style="7" bestFit="1" customWidth="1"/>
    <col min="14086" max="14087" width="10.28515625" style="7" bestFit="1" customWidth="1"/>
    <col min="14088" max="14330" width="5.5703125" style="7"/>
    <col min="14331" max="14331" width="4.7109375" style="7" customWidth="1"/>
    <col min="14332" max="14333" width="3.7109375" style="7" customWidth="1"/>
    <col min="14334" max="14334" width="39.140625" style="7" customWidth="1"/>
    <col min="14335" max="14335" width="11.28515625" style="7" bestFit="1" customWidth="1"/>
    <col min="14336" max="14336" width="5.5703125" style="7"/>
    <col min="14337" max="14337" width="15.140625" style="7" bestFit="1" customWidth="1"/>
    <col min="14338" max="14338" width="17" style="7" bestFit="1" customWidth="1"/>
    <col min="14339" max="14339" width="11.42578125" style="7" customWidth="1"/>
    <col min="14340" max="14340" width="12.28515625" style="7" bestFit="1" customWidth="1"/>
    <col min="14341" max="14341" width="11.28515625" style="7" bestFit="1" customWidth="1"/>
    <col min="14342" max="14343" width="10.28515625" style="7" bestFit="1" customWidth="1"/>
    <col min="14344" max="14586" width="5.5703125" style="7"/>
    <col min="14587" max="14587" width="4.7109375" style="7" customWidth="1"/>
    <col min="14588" max="14589" width="3.7109375" style="7" customWidth="1"/>
    <col min="14590" max="14590" width="39.140625" style="7" customWidth="1"/>
    <col min="14591" max="14591" width="11.28515625" style="7" bestFit="1" customWidth="1"/>
    <col min="14592" max="14592" width="5.5703125" style="7"/>
    <col min="14593" max="14593" width="15.140625" style="7" bestFit="1" customWidth="1"/>
    <col min="14594" max="14594" width="17" style="7" bestFit="1" customWidth="1"/>
    <col min="14595" max="14595" width="11.42578125" style="7" customWidth="1"/>
    <col min="14596" max="14596" width="12.28515625" style="7" bestFit="1" customWidth="1"/>
    <col min="14597" max="14597" width="11.28515625" style="7" bestFit="1" customWidth="1"/>
    <col min="14598" max="14599" width="10.28515625" style="7" bestFit="1" customWidth="1"/>
    <col min="14600" max="14842" width="5.5703125" style="7"/>
    <col min="14843" max="14843" width="4.7109375" style="7" customWidth="1"/>
    <col min="14844" max="14845" width="3.7109375" style="7" customWidth="1"/>
    <col min="14846" max="14846" width="39.140625" style="7" customWidth="1"/>
    <col min="14847" max="14847" width="11.28515625" style="7" bestFit="1" customWidth="1"/>
    <col min="14848" max="14848" width="5.5703125" style="7"/>
    <col min="14849" max="14849" width="15.140625" style="7" bestFit="1" customWidth="1"/>
    <col min="14850" max="14850" width="17" style="7" bestFit="1" customWidth="1"/>
    <col min="14851" max="14851" width="11.42578125" style="7" customWidth="1"/>
    <col min="14852" max="14852" width="12.28515625" style="7" bestFit="1" customWidth="1"/>
    <col min="14853" max="14853" width="11.28515625" style="7" bestFit="1" customWidth="1"/>
    <col min="14854" max="14855" width="10.28515625" style="7" bestFit="1" customWidth="1"/>
    <col min="14856" max="15098" width="5.5703125" style="7"/>
    <col min="15099" max="15099" width="4.7109375" style="7" customWidth="1"/>
    <col min="15100" max="15101" width="3.7109375" style="7" customWidth="1"/>
    <col min="15102" max="15102" width="39.140625" style="7" customWidth="1"/>
    <col min="15103" max="15103" width="11.28515625" style="7" bestFit="1" customWidth="1"/>
    <col min="15104" max="15104" width="5.5703125" style="7"/>
    <col min="15105" max="15105" width="15.140625" style="7" bestFit="1" customWidth="1"/>
    <col min="15106" max="15106" width="17" style="7" bestFit="1" customWidth="1"/>
    <col min="15107" max="15107" width="11.42578125" style="7" customWidth="1"/>
    <col min="15108" max="15108" width="12.28515625" style="7" bestFit="1" customWidth="1"/>
    <col min="15109" max="15109" width="11.28515625" style="7" bestFit="1" customWidth="1"/>
    <col min="15110" max="15111" width="10.28515625" style="7" bestFit="1" customWidth="1"/>
    <col min="15112" max="15354" width="5.5703125" style="7"/>
    <col min="15355" max="15355" width="4.7109375" style="7" customWidth="1"/>
    <col min="15356" max="15357" width="3.7109375" style="7" customWidth="1"/>
    <col min="15358" max="15358" width="39.140625" style="7" customWidth="1"/>
    <col min="15359" max="15359" width="11.28515625" style="7" bestFit="1" customWidth="1"/>
    <col min="15360" max="15360" width="5.5703125" style="7"/>
    <col min="15361" max="15361" width="15.140625" style="7" bestFit="1" customWidth="1"/>
    <col min="15362" max="15362" width="17" style="7" bestFit="1" customWidth="1"/>
    <col min="15363" max="15363" width="11.42578125" style="7" customWidth="1"/>
    <col min="15364" max="15364" width="12.28515625" style="7" bestFit="1" customWidth="1"/>
    <col min="15365" max="15365" width="11.28515625" style="7" bestFit="1" customWidth="1"/>
    <col min="15366" max="15367" width="10.28515625" style="7" bestFit="1" customWidth="1"/>
    <col min="15368" max="15610" width="5.5703125" style="7"/>
    <col min="15611" max="15611" width="4.7109375" style="7" customWidth="1"/>
    <col min="15612" max="15613" width="3.7109375" style="7" customWidth="1"/>
    <col min="15614" max="15614" width="39.140625" style="7" customWidth="1"/>
    <col min="15615" max="15615" width="11.28515625" style="7" bestFit="1" customWidth="1"/>
    <col min="15616" max="15616" width="5.5703125" style="7"/>
    <col min="15617" max="15617" width="15.140625" style="7" bestFit="1" customWidth="1"/>
    <col min="15618" max="15618" width="17" style="7" bestFit="1" customWidth="1"/>
    <col min="15619" max="15619" width="11.42578125" style="7" customWidth="1"/>
    <col min="15620" max="15620" width="12.28515625" style="7" bestFit="1" customWidth="1"/>
    <col min="15621" max="15621" width="11.28515625" style="7" bestFit="1" customWidth="1"/>
    <col min="15622" max="15623" width="10.28515625" style="7" bestFit="1" customWidth="1"/>
    <col min="15624" max="15866" width="5.5703125" style="7"/>
    <col min="15867" max="15867" width="4.7109375" style="7" customWidth="1"/>
    <col min="15868" max="15869" width="3.7109375" style="7" customWidth="1"/>
    <col min="15870" max="15870" width="39.140625" style="7" customWidth="1"/>
    <col min="15871" max="15871" width="11.28515625" style="7" bestFit="1" customWidth="1"/>
    <col min="15872" max="15872" width="5.5703125" style="7"/>
    <col min="15873" max="15873" width="15.140625" style="7" bestFit="1" customWidth="1"/>
    <col min="15874" max="15874" width="17" style="7" bestFit="1" customWidth="1"/>
    <col min="15875" max="15875" width="11.42578125" style="7" customWidth="1"/>
    <col min="15876" max="15876" width="12.28515625" style="7" bestFit="1" customWidth="1"/>
    <col min="15877" max="15877" width="11.28515625" style="7" bestFit="1" customWidth="1"/>
    <col min="15878" max="15879" width="10.28515625" style="7" bestFit="1" customWidth="1"/>
    <col min="15880" max="16122" width="5.5703125" style="7"/>
    <col min="16123" max="16123" width="4.7109375" style="7" customWidth="1"/>
    <col min="16124" max="16125" width="3.7109375" style="7" customWidth="1"/>
    <col min="16126" max="16126" width="39.140625" style="7" customWidth="1"/>
    <col min="16127" max="16127" width="11.28515625" style="7" bestFit="1" customWidth="1"/>
    <col min="16128" max="16128" width="5.5703125" style="7"/>
    <col min="16129" max="16129" width="15.140625" style="7" bestFit="1" customWidth="1"/>
    <col min="16130" max="16130" width="17" style="7" bestFit="1" customWidth="1"/>
    <col min="16131" max="16131" width="11.42578125" style="7" customWidth="1"/>
    <col min="16132" max="16132" width="12.28515625" style="7" bestFit="1" customWidth="1"/>
    <col min="16133" max="16133" width="11.28515625" style="7" bestFit="1" customWidth="1"/>
    <col min="16134" max="16135" width="10.28515625" style="7" bestFit="1" customWidth="1"/>
    <col min="16136" max="16384" width="5.5703125" style="7"/>
  </cols>
  <sheetData>
    <row r="1" spans="1:5" x14ac:dyDescent="0.2">
      <c r="A1" s="7" t="s">
        <v>815</v>
      </c>
    </row>
    <row r="4" spans="1:5" ht="21" thickBot="1" x14ac:dyDescent="0.35">
      <c r="A4" s="369" t="s">
        <v>759</v>
      </c>
      <c r="B4" s="370"/>
      <c r="C4" s="370"/>
      <c r="D4" s="371"/>
      <c r="E4" s="370"/>
    </row>
    <row r="5" spans="1:5" ht="6" customHeight="1" x14ac:dyDescent="0.2">
      <c r="A5" s="372"/>
      <c r="B5" s="372"/>
      <c r="C5" s="372"/>
      <c r="D5" s="111"/>
      <c r="E5" s="372"/>
    </row>
    <row r="6" spans="1:5" ht="6" customHeight="1" x14ac:dyDescent="0.2">
      <c r="A6" s="112"/>
      <c r="B6" s="112"/>
      <c r="C6" s="112"/>
      <c r="D6" s="111"/>
      <c r="E6" s="112"/>
    </row>
    <row r="7" spans="1:5" s="303" customFormat="1" ht="15.75" customHeight="1" x14ac:dyDescent="0.2">
      <c r="A7" s="112"/>
      <c r="B7" s="257" t="s">
        <v>811</v>
      </c>
      <c r="C7" s="112"/>
      <c r="D7" s="111"/>
      <c r="E7" s="112"/>
    </row>
    <row r="8" spans="1:5" s="303" customFormat="1" ht="15" customHeight="1" x14ac:dyDescent="0.2">
      <c r="A8" s="112"/>
      <c r="B8" s="257" t="s">
        <v>813</v>
      </c>
      <c r="C8" s="112"/>
      <c r="D8" s="111"/>
      <c r="E8" s="112"/>
    </row>
    <row r="9" spans="1:5" s="303" customFormat="1" ht="15" customHeight="1" x14ac:dyDescent="0.2">
      <c r="A9" s="112"/>
      <c r="B9" s="257" t="s">
        <v>812</v>
      </c>
      <c r="C9" s="112"/>
      <c r="D9" s="111"/>
      <c r="E9" s="112"/>
    </row>
    <row r="10" spans="1:5" s="303" customFormat="1" ht="15" customHeight="1" x14ac:dyDescent="0.2">
      <c r="A10" s="112"/>
      <c r="B10" s="257" t="s">
        <v>814</v>
      </c>
      <c r="C10" s="112"/>
      <c r="D10" s="111"/>
      <c r="E10" s="112"/>
    </row>
    <row r="11" spans="1:5" ht="15.75" x14ac:dyDescent="0.25">
      <c r="A11" s="384" t="s">
        <v>760</v>
      </c>
      <c r="B11" s="384"/>
      <c r="C11" s="384"/>
      <c r="D11" s="384"/>
      <c r="E11" s="382"/>
    </row>
    <row r="12" spans="1:5" ht="7.15" customHeight="1" thickBot="1" x14ac:dyDescent="0.25"/>
    <row r="13" spans="1:5" ht="13.5" thickBot="1" x14ac:dyDescent="0.25">
      <c r="A13" s="69" t="s">
        <v>1</v>
      </c>
      <c r="B13" s="70" t="s">
        <v>0</v>
      </c>
      <c r="C13" s="182"/>
      <c r="D13" s="383" t="s">
        <v>761</v>
      </c>
      <c r="E13" s="182"/>
    </row>
    <row r="14" spans="1:5" ht="7.15" customHeight="1" x14ac:dyDescent="0.2">
      <c r="A14" s="14"/>
      <c r="B14" s="15"/>
      <c r="C14" s="20"/>
      <c r="D14" s="185"/>
      <c r="E14" s="20"/>
    </row>
    <row r="15" spans="1:5" ht="6.6" customHeight="1" thickBot="1" x14ac:dyDescent="0.25">
      <c r="A15" s="19"/>
      <c r="B15" s="20"/>
      <c r="C15" s="20"/>
      <c r="D15" s="184"/>
      <c r="E15" s="20"/>
    </row>
    <row r="16" spans="1:5" ht="7.15" customHeight="1" thickTop="1" x14ac:dyDescent="0.2">
      <c r="A16" s="374"/>
      <c r="B16" s="375"/>
      <c r="C16" s="80"/>
      <c r="D16" s="415"/>
      <c r="E16" s="81"/>
    </row>
    <row r="17" spans="1:7" s="303" customFormat="1" ht="12.75" customHeight="1" x14ac:dyDescent="0.2">
      <c r="A17" s="376" t="s">
        <v>292</v>
      </c>
      <c r="B17" s="377" t="s">
        <v>30</v>
      </c>
      <c r="C17" s="80"/>
      <c r="D17" s="424">
        <v>0</v>
      </c>
      <c r="E17" s="81"/>
    </row>
    <row r="18" spans="1:7" s="303" customFormat="1" ht="12.75" customHeight="1" x14ac:dyDescent="0.2">
      <c r="A18" s="376" t="s">
        <v>767</v>
      </c>
      <c r="B18" s="377" t="s">
        <v>49</v>
      </c>
      <c r="C18" s="80"/>
      <c r="D18" s="424">
        <v>0</v>
      </c>
      <c r="E18" s="81"/>
      <c r="F18" s="215"/>
      <c r="G18" s="46"/>
    </row>
    <row r="19" spans="1:7" s="303" customFormat="1" ht="12.75" customHeight="1" x14ac:dyDescent="0.2">
      <c r="A19" s="376" t="s">
        <v>768</v>
      </c>
      <c r="B19" s="377" t="s">
        <v>769</v>
      </c>
      <c r="C19" s="80"/>
      <c r="D19" s="424">
        <v>0</v>
      </c>
      <c r="E19" s="81"/>
      <c r="F19" s="215"/>
      <c r="G19" s="46"/>
    </row>
    <row r="20" spans="1:7" s="303" customFormat="1" ht="12.75" customHeight="1" x14ac:dyDescent="0.2">
      <c r="A20" s="376" t="s">
        <v>777</v>
      </c>
      <c r="B20" s="377" t="s">
        <v>778</v>
      </c>
      <c r="C20" s="80"/>
      <c r="D20" s="424">
        <v>0</v>
      </c>
      <c r="E20" s="81"/>
      <c r="F20" s="215"/>
      <c r="G20" s="46"/>
    </row>
    <row r="21" spans="1:7" s="303" customFormat="1" ht="12.75" customHeight="1" x14ac:dyDescent="0.2">
      <c r="A21" s="376" t="s">
        <v>777</v>
      </c>
      <c r="B21" s="377" t="s">
        <v>779</v>
      </c>
      <c r="C21" s="80"/>
      <c r="D21" s="424">
        <v>0</v>
      </c>
      <c r="E21" s="81"/>
      <c r="F21" s="215"/>
      <c r="G21" s="46"/>
    </row>
    <row r="22" spans="1:7" s="303" customFormat="1" ht="12.75" customHeight="1" x14ac:dyDescent="0.2">
      <c r="A22" s="376" t="s">
        <v>772</v>
      </c>
      <c r="B22" s="377" t="s">
        <v>773</v>
      </c>
      <c r="C22" s="80"/>
      <c r="D22" s="424">
        <v>0</v>
      </c>
      <c r="E22" s="81"/>
      <c r="F22" s="215"/>
      <c r="G22" s="46"/>
    </row>
    <row r="23" spans="1:7" s="303" customFormat="1" ht="12.75" customHeight="1" x14ac:dyDescent="0.2">
      <c r="A23" s="376" t="s">
        <v>774</v>
      </c>
      <c r="B23" s="377" t="s">
        <v>171</v>
      </c>
      <c r="C23" s="80"/>
      <c r="D23" s="424">
        <v>0</v>
      </c>
      <c r="E23" s="81"/>
      <c r="F23" s="215"/>
      <c r="G23" s="46"/>
    </row>
    <row r="24" spans="1:7" ht="12.75" customHeight="1" x14ac:dyDescent="0.2">
      <c r="A24" s="376" t="s">
        <v>770</v>
      </c>
      <c r="B24" s="377" t="s">
        <v>771</v>
      </c>
      <c r="C24" s="80"/>
      <c r="D24" s="424">
        <v>0</v>
      </c>
      <c r="E24" s="81"/>
      <c r="F24" s="215"/>
      <c r="G24" s="46"/>
    </row>
    <row r="25" spans="1:7" s="303" customFormat="1" ht="12.75" customHeight="1" x14ac:dyDescent="0.2">
      <c r="A25" s="376" t="s">
        <v>775</v>
      </c>
      <c r="B25" s="377" t="s">
        <v>681</v>
      </c>
      <c r="C25" s="80"/>
      <c r="D25" s="424">
        <v>0</v>
      </c>
      <c r="E25" s="81"/>
      <c r="F25" s="215"/>
      <c r="G25" s="46"/>
    </row>
    <row r="26" spans="1:7" s="303" customFormat="1" ht="12.75" customHeight="1" x14ac:dyDescent="0.2">
      <c r="A26" s="376" t="s">
        <v>776</v>
      </c>
      <c r="B26" s="377" t="s">
        <v>697</v>
      </c>
      <c r="C26" s="80"/>
      <c r="D26" s="424">
        <v>0</v>
      </c>
      <c r="E26" s="81"/>
      <c r="F26" s="215"/>
      <c r="G26" s="46"/>
    </row>
    <row r="27" spans="1:7" s="39" customFormat="1" ht="12.75" customHeight="1" x14ac:dyDescent="0.2">
      <c r="A27" s="376" t="s">
        <v>780</v>
      </c>
      <c r="B27" s="377" t="s">
        <v>781</v>
      </c>
      <c r="C27" s="80"/>
      <c r="D27" s="424">
        <v>0</v>
      </c>
      <c r="E27" s="81"/>
      <c r="F27" s="216"/>
      <c r="G27" s="46"/>
    </row>
    <row r="28" spans="1:7" s="39" customFormat="1" ht="12.75" customHeight="1" x14ac:dyDescent="0.2">
      <c r="A28" s="376" t="s">
        <v>782</v>
      </c>
      <c r="B28" s="377" t="s">
        <v>783</v>
      </c>
      <c r="C28" s="80"/>
      <c r="D28" s="424">
        <v>0</v>
      </c>
      <c r="E28" s="81"/>
      <c r="F28" s="216"/>
      <c r="G28" s="46"/>
    </row>
    <row r="29" spans="1:7" s="39" customFormat="1" ht="12.75" customHeight="1" x14ac:dyDescent="0.2">
      <c r="A29" s="376" t="s">
        <v>784</v>
      </c>
      <c r="B29" s="377" t="s">
        <v>785</v>
      </c>
      <c r="C29" s="80"/>
      <c r="D29" s="424">
        <v>0</v>
      </c>
      <c r="E29" s="81"/>
      <c r="F29" s="216"/>
      <c r="G29" s="46"/>
    </row>
    <row r="30" spans="1:7" s="39" customFormat="1" ht="12.75" customHeight="1" x14ac:dyDescent="0.2">
      <c r="A30" s="376" t="s">
        <v>798</v>
      </c>
      <c r="B30" s="377" t="s">
        <v>799</v>
      </c>
      <c r="C30" s="80"/>
      <c r="D30" s="424">
        <v>0</v>
      </c>
      <c r="E30" s="81"/>
      <c r="F30" s="216"/>
      <c r="G30" s="46"/>
    </row>
    <row r="31" spans="1:7" s="39" customFormat="1" ht="12.75" customHeight="1" x14ac:dyDescent="0.2">
      <c r="A31" s="376" t="s">
        <v>786</v>
      </c>
      <c r="B31" s="377" t="s">
        <v>787</v>
      </c>
      <c r="C31" s="80"/>
      <c r="D31" s="424">
        <v>0</v>
      </c>
      <c r="E31" s="81"/>
      <c r="F31" s="216"/>
      <c r="G31" s="46"/>
    </row>
    <row r="32" spans="1:7" s="39" customFormat="1" ht="12.75" customHeight="1" x14ac:dyDescent="0.2">
      <c r="A32" s="376" t="s">
        <v>788</v>
      </c>
      <c r="B32" s="377" t="s">
        <v>789</v>
      </c>
      <c r="C32" s="80"/>
      <c r="D32" s="424">
        <v>0</v>
      </c>
      <c r="E32" s="81"/>
      <c r="F32" s="216"/>
      <c r="G32" s="46"/>
    </row>
    <row r="33" spans="1:7" s="39" customFormat="1" ht="12.75" customHeight="1" x14ac:dyDescent="0.2">
      <c r="A33" s="376" t="s">
        <v>790</v>
      </c>
      <c r="B33" s="377" t="s">
        <v>791</v>
      </c>
      <c r="C33" s="80"/>
      <c r="D33" s="424">
        <v>0</v>
      </c>
      <c r="E33" s="81"/>
      <c r="F33" s="216"/>
      <c r="G33" s="46"/>
    </row>
    <row r="34" spans="1:7" s="39" customFormat="1" ht="12.75" customHeight="1" x14ac:dyDescent="0.2">
      <c r="A34" s="376" t="s">
        <v>792</v>
      </c>
      <c r="B34" s="377" t="s">
        <v>793</v>
      </c>
      <c r="C34" s="80"/>
      <c r="D34" s="424">
        <v>0</v>
      </c>
      <c r="E34" s="81"/>
      <c r="F34" s="216"/>
      <c r="G34" s="46"/>
    </row>
    <row r="35" spans="1:7" s="39" customFormat="1" ht="12.75" customHeight="1" x14ac:dyDescent="0.2">
      <c r="A35" s="376" t="s">
        <v>794</v>
      </c>
      <c r="B35" s="377" t="s">
        <v>795</v>
      </c>
      <c r="C35" s="80"/>
      <c r="D35" s="424">
        <v>0</v>
      </c>
      <c r="E35" s="81"/>
      <c r="F35" s="216"/>
      <c r="G35" s="46"/>
    </row>
    <row r="36" spans="1:7" s="39" customFormat="1" ht="12.75" customHeight="1" x14ac:dyDescent="0.2">
      <c r="A36" s="376" t="s">
        <v>796</v>
      </c>
      <c r="B36" s="377" t="s">
        <v>797</v>
      </c>
      <c r="C36" s="80"/>
      <c r="D36" s="424">
        <v>0</v>
      </c>
      <c r="E36" s="81"/>
      <c r="F36" s="216"/>
      <c r="G36" s="46"/>
    </row>
    <row r="37" spans="1:7" s="39" customFormat="1" ht="12.75" customHeight="1" x14ac:dyDescent="0.2">
      <c r="A37" s="376" t="s">
        <v>800</v>
      </c>
      <c r="B37" s="377" t="s">
        <v>801</v>
      </c>
      <c r="C37" s="80"/>
      <c r="D37" s="424">
        <v>0</v>
      </c>
      <c r="E37" s="81"/>
      <c r="F37" s="216"/>
      <c r="G37" s="46"/>
    </row>
    <row r="38" spans="1:7" s="39" customFormat="1" ht="12.75" customHeight="1" x14ac:dyDescent="0.2">
      <c r="A38" s="376" t="s">
        <v>802</v>
      </c>
      <c r="B38" s="377" t="s">
        <v>803</v>
      </c>
      <c r="C38" s="80"/>
      <c r="D38" s="424">
        <v>0</v>
      </c>
      <c r="E38" s="81"/>
      <c r="F38" s="216"/>
      <c r="G38" s="46"/>
    </row>
    <row r="39" spans="1:7" s="39" customFormat="1" ht="12.75" customHeight="1" x14ac:dyDescent="0.2">
      <c r="A39" s="376" t="s">
        <v>804</v>
      </c>
      <c r="B39" s="377" t="s">
        <v>805</v>
      </c>
      <c r="C39" s="80"/>
      <c r="D39" s="424">
        <v>0</v>
      </c>
      <c r="E39" s="81"/>
      <c r="F39" s="216"/>
      <c r="G39" s="46"/>
    </row>
    <row r="40" spans="1:7" s="39" customFormat="1" ht="12.75" customHeight="1" x14ac:dyDescent="0.2">
      <c r="A40" s="376" t="s">
        <v>806</v>
      </c>
      <c r="B40" s="379" t="s">
        <v>28</v>
      </c>
      <c r="C40" s="80"/>
      <c r="D40" s="424">
        <v>0</v>
      </c>
      <c r="E40" s="81"/>
      <c r="F40" s="216"/>
      <c r="G40" s="46"/>
    </row>
    <row r="41" spans="1:7" s="39" customFormat="1" ht="12.75" customHeight="1" x14ac:dyDescent="0.2">
      <c r="A41" s="376" t="s">
        <v>807</v>
      </c>
      <c r="B41" s="379" t="s">
        <v>808</v>
      </c>
      <c r="C41" s="80"/>
      <c r="D41" s="424">
        <v>0</v>
      </c>
      <c r="E41" s="81"/>
      <c r="F41" s="216"/>
      <c r="G41" s="46"/>
    </row>
    <row r="42" spans="1:7" s="39" customFormat="1" ht="12.75" customHeight="1" x14ac:dyDescent="0.2">
      <c r="A42" s="376" t="s">
        <v>809</v>
      </c>
      <c r="B42" s="379" t="s">
        <v>758</v>
      </c>
      <c r="C42" s="80"/>
      <c r="D42" s="424">
        <v>0</v>
      </c>
      <c r="E42" s="81"/>
      <c r="F42" s="216"/>
      <c r="G42" s="46"/>
    </row>
    <row r="43" spans="1:7" ht="7.15" customHeight="1" x14ac:dyDescent="0.2">
      <c r="A43" s="378"/>
      <c r="B43" s="377"/>
      <c r="C43" s="80"/>
      <c r="D43" s="416"/>
      <c r="E43" s="81"/>
      <c r="F43" s="215"/>
      <c r="G43" s="46"/>
    </row>
    <row r="44" spans="1:7" s="39" customFormat="1" x14ac:dyDescent="0.2">
      <c r="A44" s="380" t="s">
        <v>655</v>
      </c>
      <c r="B44" s="381"/>
      <c r="C44" s="373"/>
      <c r="D44" s="417">
        <f>SUM(D16:D43)</f>
        <v>0</v>
      </c>
      <c r="E44" s="414"/>
      <c r="F44" s="216"/>
      <c r="G44" s="46"/>
    </row>
    <row r="45" spans="1:7" ht="7.15" customHeight="1" x14ac:dyDescent="0.2">
      <c r="A45" s="378"/>
      <c r="B45" s="377"/>
      <c r="C45" s="80"/>
      <c r="D45" s="416"/>
      <c r="E45" s="81"/>
      <c r="F45" s="215"/>
      <c r="G45" s="46"/>
    </row>
    <row r="46" spans="1:7" x14ac:dyDescent="0.2">
      <c r="A46" s="425">
        <v>0</v>
      </c>
      <c r="B46" s="377" t="s">
        <v>186</v>
      </c>
      <c r="C46" s="80"/>
      <c r="D46" s="416">
        <f>D44*$A46</f>
        <v>0</v>
      </c>
      <c r="E46" s="81"/>
      <c r="F46" s="215"/>
      <c r="G46" s="46"/>
    </row>
    <row r="47" spans="1:7" ht="7.15" customHeight="1" x14ac:dyDescent="0.2">
      <c r="A47" s="378"/>
      <c r="B47" s="377"/>
      <c r="C47" s="80"/>
      <c r="D47" s="416"/>
      <c r="E47" s="81"/>
      <c r="F47" s="215"/>
      <c r="G47" s="46"/>
    </row>
    <row r="48" spans="1:7" s="39" customFormat="1" ht="13.5" thickBot="1" x14ac:dyDescent="0.25">
      <c r="A48" s="419" t="s">
        <v>762</v>
      </c>
      <c r="B48" s="420"/>
      <c r="C48" s="373"/>
      <c r="D48" s="418">
        <f>SUM(D44:D47)</f>
        <v>0</v>
      </c>
      <c r="E48" s="414"/>
      <c r="F48" s="216"/>
      <c r="G48" s="46"/>
    </row>
    <row r="49" spans="1:4" ht="13.5" thickTop="1" x14ac:dyDescent="0.2"/>
    <row r="50" spans="1:4" x14ac:dyDescent="0.2">
      <c r="B50" s="421" t="s">
        <v>763</v>
      </c>
      <c r="D50" s="423"/>
    </row>
    <row r="51" spans="1:4" x14ac:dyDescent="0.2">
      <c r="B51" s="421"/>
      <c r="D51" s="422" t="s">
        <v>764</v>
      </c>
    </row>
    <row r="53" spans="1:4" x14ac:dyDescent="0.2">
      <c r="B53" s="7" t="s">
        <v>765</v>
      </c>
      <c r="D53" s="426">
        <v>0</v>
      </c>
    </row>
    <row r="55" spans="1:4" x14ac:dyDescent="0.2">
      <c r="B55" s="303" t="s">
        <v>766</v>
      </c>
      <c r="C55" s="303"/>
      <c r="D55" s="426">
        <v>0</v>
      </c>
    </row>
    <row r="57" spans="1:4" x14ac:dyDescent="0.2">
      <c r="A57" s="7" t="s">
        <v>810</v>
      </c>
    </row>
  </sheetData>
  <mergeCells count="2">
    <mergeCell ref="B50:B51"/>
    <mergeCell ref="A11:D11"/>
  </mergeCells>
  <pageMargins left="0.95" right="0.7" top="0.25" bottom="0.25" header="0.3" footer="0.3"/>
  <pageSetup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25"/>
  <sheetViews>
    <sheetView workbookViewId="0">
      <selection activeCell="G21" sqref="E21:G25"/>
    </sheetView>
  </sheetViews>
  <sheetFormatPr defaultRowHeight="15" x14ac:dyDescent="0.25"/>
  <cols>
    <col min="1" max="1" width="22.140625" bestFit="1" customWidth="1"/>
    <col min="2" max="2" width="11.5703125" style="322" bestFit="1" customWidth="1"/>
    <col min="3" max="3" width="26.28515625" bestFit="1" customWidth="1"/>
    <col min="4" max="12" width="4.85546875" bestFit="1" customWidth="1"/>
    <col min="13" max="13" width="5.140625" bestFit="1" customWidth="1"/>
    <col min="14" max="24" width="4.85546875" bestFit="1" customWidth="1"/>
    <col min="25" max="25" width="12.5703125" style="322" bestFit="1" customWidth="1"/>
    <col min="26" max="26" width="11.28515625" bestFit="1" customWidth="1"/>
    <col min="27" max="27" width="7.5703125" bestFit="1" customWidth="1"/>
  </cols>
  <sheetData>
    <row r="1" spans="1:28" s="303" customFormat="1" ht="12.75" x14ac:dyDescent="0.2">
      <c r="G1" s="9"/>
      <c r="L1" s="9"/>
    </row>
    <row r="2" spans="1:28" s="303" customFormat="1" ht="12.75" x14ac:dyDescent="0.2">
      <c r="G2" s="9"/>
      <c r="L2" s="9"/>
    </row>
    <row r="3" spans="1:28" s="303" customFormat="1" ht="12.75" x14ac:dyDescent="0.2">
      <c r="G3" s="9"/>
      <c r="L3" s="9"/>
    </row>
    <row r="4" spans="1:28" s="303" customFormat="1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s="303" customFormat="1" ht="6" customHeight="1" x14ac:dyDescent="0.2">
      <c r="A5" s="8"/>
      <c r="B5" s="8"/>
      <c r="C5" s="8"/>
      <c r="D5" s="8"/>
      <c r="G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8" s="303" customFormat="1" x14ac:dyDescent="0.2">
      <c r="A6" s="8"/>
      <c r="B6" s="398"/>
      <c r="C6" s="392"/>
      <c r="D6" s="392"/>
      <c r="E6" s="392"/>
      <c r="F6" s="392"/>
      <c r="G6" s="392"/>
      <c r="H6" s="392"/>
      <c r="I6" s="392"/>
      <c r="L6" s="9"/>
    </row>
    <row r="7" spans="1:28" s="303" customFormat="1" ht="12" customHeight="1" x14ac:dyDescent="0.25">
      <c r="A7" s="397" t="e">
        <f>Recap!#REF!</f>
        <v>#REF!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</row>
    <row r="8" spans="1:28" s="303" customFormat="1" ht="12.75" x14ac:dyDescent="0.2">
      <c r="G8" s="9"/>
      <c r="L8" s="9"/>
    </row>
    <row r="9" spans="1:28" s="303" customFormat="1" ht="12.75" x14ac:dyDescent="0.2">
      <c r="A9" s="222" t="e">
        <f>Recap!#REF!</f>
        <v>#REF!</v>
      </c>
      <c r="B9" s="8"/>
      <c r="D9" s="8"/>
      <c r="G9" s="9"/>
      <c r="H9" s="12"/>
      <c r="I9" s="13"/>
      <c r="L9" s="9"/>
    </row>
    <row r="10" spans="1:28" s="303" customFormat="1" ht="7.15" customHeight="1" x14ac:dyDescent="0.2">
      <c r="G10" s="9"/>
      <c r="L10" s="9"/>
    </row>
    <row r="11" spans="1:28" s="303" customFormat="1" ht="15.75" x14ac:dyDescent="0.25">
      <c r="A11" s="401" t="s">
        <v>289</v>
      </c>
      <c r="B11" s="401"/>
      <c r="C11" s="401"/>
      <c r="D11" s="401"/>
      <c r="E11" s="401"/>
      <c r="F11" s="401"/>
      <c r="G11" s="401"/>
      <c r="H11" s="401"/>
      <c r="I11" s="401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</row>
    <row r="12" spans="1:28" s="303" customFormat="1" ht="7.15" customHeight="1" x14ac:dyDescent="0.2">
      <c r="G12" s="9"/>
      <c r="L12" s="9"/>
    </row>
    <row r="13" spans="1:28" x14ac:dyDescent="0.25">
      <c r="D13" s="410">
        <v>2016</v>
      </c>
      <c r="E13" s="411"/>
      <c r="F13" s="411"/>
      <c r="G13" s="411"/>
      <c r="H13" s="411"/>
      <c r="I13" s="411"/>
      <c r="J13" s="411"/>
      <c r="K13" s="411"/>
      <c r="L13" s="411">
        <v>2017</v>
      </c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334"/>
    </row>
    <row r="14" spans="1:28" x14ac:dyDescent="0.25">
      <c r="D14" s="410" t="s">
        <v>258</v>
      </c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2"/>
      <c r="W14" s="410" t="s">
        <v>259</v>
      </c>
      <c r="X14" s="412"/>
      <c r="Z14" t="s">
        <v>283</v>
      </c>
      <c r="AA14" s="349"/>
      <c r="AB14" t="s">
        <v>42</v>
      </c>
    </row>
    <row r="15" spans="1:28" s="321" customFormat="1" ht="30" x14ac:dyDescent="0.25">
      <c r="A15" s="323" t="s">
        <v>260</v>
      </c>
      <c r="B15" s="324" t="s">
        <v>261</v>
      </c>
      <c r="C15" s="323" t="s">
        <v>262</v>
      </c>
      <c r="D15" s="325" t="s">
        <v>269</v>
      </c>
      <c r="E15" s="325" t="s">
        <v>270</v>
      </c>
      <c r="F15" s="325" t="s">
        <v>280</v>
      </c>
      <c r="G15" s="325" t="s">
        <v>281</v>
      </c>
      <c r="H15" s="325" t="s">
        <v>271</v>
      </c>
      <c r="I15" s="325" t="s">
        <v>282</v>
      </c>
      <c r="J15" s="325" t="s">
        <v>264</v>
      </c>
      <c r="K15" s="325" t="s">
        <v>265</v>
      </c>
      <c r="L15" s="325" t="s">
        <v>266</v>
      </c>
      <c r="M15" s="325" t="s">
        <v>267</v>
      </c>
      <c r="N15" s="325" t="s">
        <v>268</v>
      </c>
      <c r="O15" s="325" t="s">
        <v>269</v>
      </c>
      <c r="P15" s="325" t="s">
        <v>270</v>
      </c>
      <c r="Q15" s="325" t="s">
        <v>280</v>
      </c>
      <c r="R15" s="325" t="s">
        <v>281</v>
      </c>
      <c r="S15" s="325" t="s">
        <v>271</v>
      </c>
      <c r="T15" s="325" t="s">
        <v>282</v>
      </c>
      <c r="U15" s="325" t="s">
        <v>263</v>
      </c>
      <c r="V15" s="325" t="s">
        <v>264</v>
      </c>
      <c r="W15" s="325" t="s">
        <v>265</v>
      </c>
      <c r="X15" s="325" t="s">
        <v>266</v>
      </c>
      <c r="Y15" s="326" t="s">
        <v>272</v>
      </c>
      <c r="Z15" s="321" t="s">
        <v>273</v>
      </c>
      <c r="AA15" s="321" t="s">
        <v>274</v>
      </c>
    </row>
    <row r="16" spans="1:28" x14ac:dyDescent="0.25">
      <c r="A16" s="327"/>
      <c r="B16" s="328">
        <f>185000/12+1000</f>
        <v>16416.666666666664</v>
      </c>
      <c r="C16" s="327" t="s">
        <v>275</v>
      </c>
      <c r="D16" s="329">
        <v>0.25</v>
      </c>
      <c r="E16" s="329">
        <v>0.25</v>
      </c>
      <c r="F16" s="329">
        <v>0.25</v>
      </c>
      <c r="G16" s="329">
        <v>0.25</v>
      </c>
      <c r="H16" s="329">
        <v>0.25</v>
      </c>
      <c r="I16" s="329">
        <v>0.25</v>
      </c>
      <c r="J16" s="329">
        <v>0.25</v>
      </c>
      <c r="K16" s="329">
        <v>0.25</v>
      </c>
      <c r="L16" s="329">
        <v>0.25</v>
      </c>
      <c r="M16" s="329">
        <v>0.25</v>
      </c>
      <c r="N16" s="329">
        <v>0.25</v>
      </c>
      <c r="O16" s="329">
        <v>0.25</v>
      </c>
      <c r="P16" s="329">
        <v>0.25</v>
      </c>
      <c r="Q16" s="329">
        <v>0.25</v>
      </c>
      <c r="R16" s="329">
        <v>0.25</v>
      </c>
      <c r="S16" s="329">
        <v>0.25</v>
      </c>
      <c r="T16" s="329">
        <v>0.25</v>
      </c>
      <c r="U16" s="329">
        <v>0.25</v>
      </c>
      <c r="V16" s="329">
        <v>0.25</v>
      </c>
      <c r="W16" s="329">
        <v>0.1</v>
      </c>
      <c r="X16" s="329">
        <v>0.1</v>
      </c>
      <c r="Y16" s="322">
        <f>B16*D16+B16*E16+B16*F16+B16*G16+B16*H16+B16*I16+B16*J16+B16*K16+B16*M16+B16*N16+B16*O16+B16*P16+B16*S16+B16*T16+B16*U16+B16*V16+W16*B16+X16*B16+B16*L16+Q16*B16+R16*B16</f>
        <v>81262.5</v>
      </c>
      <c r="Z16">
        <f>U16*20*15</f>
        <v>75</v>
      </c>
      <c r="AA16">
        <f>Z16*AA$14</f>
        <v>0</v>
      </c>
    </row>
    <row r="17" spans="1:27" x14ac:dyDescent="0.25">
      <c r="A17" s="330"/>
      <c r="B17" s="331">
        <f>125000/12+850</f>
        <v>11266.666666666666</v>
      </c>
      <c r="C17" s="330" t="s">
        <v>276</v>
      </c>
      <c r="D17" s="332">
        <v>0.5</v>
      </c>
      <c r="E17" s="332">
        <v>0.5</v>
      </c>
      <c r="F17" s="332">
        <v>0.5</v>
      </c>
      <c r="G17" s="332">
        <v>0.33</v>
      </c>
      <c r="H17" s="332">
        <v>0.33</v>
      </c>
      <c r="I17" s="332">
        <v>0.33</v>
      </c>
      <c r="J17" s="332">
        <v>0.33</v>
      </c>
      <c r="K17" s="332">
        <v>0.33</v>
      </c>
      <c r="L17" s="332">
        <v>0.33</v>
      </c>
      <c r="M17" s="332">
        <v>0.33</v>
      </c>
      <c r="N17" s="332">
        <v>0.33</v>
      </c>
      <c r="O17" s="332">
        <v>0.33</v>
      </c>
      <c r="P17" s="332">
        <v>0.33</v>
      </c>
      <c r="Q17" s="332">
        <v>0.33</v>
      </c>
      <c r="R17" s="332">
        <v>0.33</v>
      </c>
      <c r="S17" s="332">
        <v>0.33</v>
      </c>
      <c r="T17" s="332">
        <v>0.5</v>
      </c>
      <c r="U17" s="332">
        <v>0.5</v>
      </c>
      <c r="V17" s="332">
        <v>0.33</v>
      </c>
      <c r="W17" s="332">
        <v>0.25</v>
      </c>
      <c r="X17" s="332">
        <v>0.25</v>
      </c>
      <c r="Y17" s="322">
        <f t="shared" ref="Y17:Y22" si="0">B17*D17+B17*E17+B17*F17+B17*G17+B17*H17+B17*I17+B17*J17+B17*K17+B17*M17+B17*N17+B17*O17+B17*P17+B17*S17+B17*T17+B17*U17+B17*V17+W17*B17+X17*B17+B17*L17+Q17*B17+R17*B17</f>
        <v>85852.000000000015</v>
      </c>
      <c r="Z17">
        <f t="shared" ref="Z17:Z22" si="1">U17*20*15</f>
        <v>150</v>
      </c>
      <c r="AA17">
        <f t="shared" ref="AA17:AA22" si="2">Z17*AA$14</f>
        <v>0</v>
      </c>
    </row>
    <row r="18" spans="1:27" x14ac:dyDescent="0.25">
      <c r="A18" s="330"/>
      <c r="B18" s="331">
        <f>100000/12+750</f>
        <v>9083.3333333333339</v>
      </c>
      <c r="C18" s="330" t="s">
        <v>284</v>
      </c>
      <c r="D18" s="332">
        <v>1</v>
      </c>
      <c r="E18" s="332">
        <v>1</v>
      </c>
      <c r="F18" s="332">
        <v>1</v>
      </c>
      <c r="G18" s="332">
        <v>1</v>
      </c>
      <c r="H18" s="332">
        <v>1</v>
      </c>
      <c r="I18" s="332">
        <v>1</v>
      </c>
      <c r="J18" s="332">
        <v>1</v>
      </c>
      <c r="K18" s="332">
        <v>1</v>
      </c>
      <c r="L18" s="332">
        <v>1</v>
      </c>
      <c r="M18" s="332">
        <v>1</v>
      </c>
      <c r="N18" s="332">
        <v>1</v>
      </c>
      <c r="O18" s="332">
        <v>1</v>
      </c>
      <c r="P18" s="332">
        <v>1</v>
      </c>
      <c r="Q18" s="332">
        <v>1</v>
      </c>
      <c r="R18" s="332">
        <v>1</v>
      </c>
      <c r="S18" s="332">
        <v>1</v>
      </c>
      <c r="T18" s="332">
        <v>1</v>
      </c>
      <c r="U18" s="332">
        <v>1</v>
      </c>
      <c r="V18" s="332">
        <v>1</v>
      </c>
      <c r="W18" s="332">
        <v>0.5</v>
      </c>
      <c r="X18" s="332">
        <v>0.5</v>
      </c>
      <c r="Y18" s="322">
        <f t="shared" si="0"/>
        <v>181666.66666666666</v>
      </c>
      <c r="Z18">
        <f t="shared" si="1"/>
        <v>300</v>
      </c>
      <c r="AA18">
        <f t="shared" si="2"/>
        <v>0</v>
      </c>
    </row>
    <row r="19" spans="1:27" x14ac:dyDescent="0.25">
      <c r="A19" s="330"/>
      <c r="B19" s="331">
        <f>125000/12+850</f>
        <v>11266.666666666666</v>
      </c>
      <c r="C19" s="330" t="s">
        <v>285</v>
      </c>
      <c r="D19" s="332">
        <v>1</v>
      </c>
      <c r="E19" s="332">
        <v>1</v>
      </c>
      <c r="F19" s="332">
        <v>1</v>
      </c>
      <c r="G19" s="332">
        <v>1</v>
      </c>
      <c r="H19" s="332">
        <v>1</v>
      </c>
      <c r="I19" s="332">
        <v>1</v>
      </c>
      <c r="J19" s="332">
        <v>1</v>
      </c>
      <c r="K19" s="332">
        <v>1</v>
      </c>
      <c r="L19" s="332">
        <v>1</v>
      </c>
      <c r="M19" s="332">
        <v>1</v>
      </c>
      <c r="N19" s="332">
        <v>1</v>
      </c>
      <c r="O19" s="332">
        <v>1</v>
      </c>
      <c r="P19" s="332">
        <v>1</v>
      </c>
      <c r="Q19" s="332">
        <v>1</v>
      </c>
      <c r="R19" s="332">
        <v>1</v>
      </c>
      <c r="S19" s="332">
        <v>1</v>
      </c>
      <c r="T19" s="332">
        <v>1</v>
      </c>
      <c r="U19" s="332">
        <v>1</v>
      </c>
      <c r="V19" s="332">
        <v>1</v>
      </c>
      <c r="W19" s="332">
        <v>1</v>
      </c>
      <c r="X19" s="332"/>
      <c r="Y19" s="322">
        <f t="shared" si="0"/>
        <v>225333.33333333328</v>
      </c>
      <c r="Z19">
        <f t="shared" si="1"/>
        <v>300</v>
      </c>
      <c r="AA19">
        <f t="shared" si="2"/>
        <v>0</v>
      </c>
    </row>
    <row r="20" spans="1:27" x14ac:dyDescent="0.25">
      <c r="A20" s="330"/>
      <c r="B20" s="331">
        <f>70000/12+1000</f>
        <v>6833.333333333333</v>
      </c>
      <c r="C20" s="333" t="s">
        <v>277</v>
      </c>
      <c r="D20" s="332"/>
      <c r="E20" s="332">
        <v>0.25</v>
      </c>
      <c r="F20" s="332">
        <v>0.25</v>
      </c>
      <c r="G20" s="332">
        <v>0.25</v>
      </c>
      <c r="H20" s="332">
        <v>0.25</v>
      </c>
      <c r="I20" s="332">
        <v>0.25</v>
      </c>
      <c r="J20" s="332">
        <v>0.25</v>
      </c>
      <c r="K20" s="332">
        <v>0.25</v>
      </c>
      <c r="L20" s="332">
        <v>0.25</v>
      </c>
      <c r="M20" s="332">
        <v>0.25</v>
      </c>
      <c r="N20" s="332">
        <v>0.25</v>
      </c>
      <c r="O20" s="332">
        <v>0.25</v>
      </c>
      <c r="P20" s="332">
        <v>0.25</v>
      </c>
      <c r="Q20" s="332">
        <v>0.25</v>
      </c>
      <c r="R20" s="332">
        <v>0.25</v>
      </c>
      <c r="S20" s="332">
        <v>0.25</v>
      </c>
      <c r="T20" s="332">
        <v>0.25</v>
      </c>
      <c r="U20" s="332">
        <v>0.25</v>
      </c>
      <c r="V20" s="332">
        <v>0.25</v>
      </c>
      <c r="W20" s="332"/>
      <c r="X20" s="332"/>
      <c r="Y20" s="322">
        <f t="shared" si="0"/>
        <v>30749.999999999993</v>
      </c>
      <c r="Z20">
        <f t="shared" si="1"/>
        <v>75</v>
      </c>
      <c r="AA20">
        <f t="shared" si="2"/>
        <v>0</v>
      </c>
    </row>
    <row r="21" spans="1:27" x14ac:dyDescent="0.25">
      <c r="A21" s="330"/>
      <c r="B21" s="331">
        <f>65000/12</f>
        <v>5416.666666666667</v>
      </c>
      <c r="C21" s="333" t="s">
        <v>278</v>
      </c>
      <c r="D21" s="332">
        <v>0.25</v>
      </c>
      <c r="E21" s="332">
        <v>0.25</v>
      </c>
      <c r="F21" s="332">
        <v>0.25</v>
      </c>
      <c r="G21" s="332">
        <v>0.25</v>
      </c>
      <c r="H21" s="332">
        <v>0.25</v>
      </c>
      <c r="I21" s="332">
        <v>0.25</v>
      </c>
      <c r="J21" s="332">
        <v>0.25</v>
      </c>
      <c r="K21" s="332">
        <v>0.25</v>
      </c>
      <c r="L21" s="332">
        <v>0.25</v>
      </c>
      <c r="M21" s="332">
        <v>0.25</v>
      </c>
      <c r="N21" s="332">
        <v>0.25</v>
      </c>
      <c r="O21" s="332">
        <v>0.25</v>
      </c>
      <c r="P21" s="332">
        <v>0.25</v>
      </c>
      <c r="Q21" s="332">
        <v>0.25</v>
      </c>
      <c r="R21" s="332">
        <v>0.25</v>
      </c>
      <c r="S21" s="332">
        <v>0.25</v>
      </c>
      <c r="T21" s="332">
        <v>0.25</v>
      </c>
      <c r="U21" s="332">
        <v>0.25</v>
      </c>
      <c r="V21" s="332">
        <v>0.25</v>
      </c>
      <c r="W21" s="332">
        <v>0.25</v>
      </c>
      <c r="X21" s="332">
        <v>0.25</v>
      </c>
      <c r="Y21" s="322">
        <f t="shared" si="0"/>
        <v>28437.500000000007</v>
      </c>
      <c r="Z21">
        <f t="shared" si="1"/>
        <v>75</v>
      </c>
      <c r="AA21">
        <f t="shared" si="2"/>
        <v>0</v>
      </c>
    </row>
    <row r="22" spans="1:27" x14ac:dyDescent="0.25">
      <c r="A22" s="330"/>
      <c r="B22" s="331">
        <f>65000/12+450</f>
        <v>5866.666666666667</v>
      </c>
      <c r="C22" s="330" t="s">
        <v>279</v>
      </c>
      <c r="D22" s="332"/>
      <c r="E22" s="332">
        <f>E19</f>
        <v>1</v>
      </c>
      <c r="F22" s="332">
        <v>1</v>
      </c>
      <c r="G22" s="332">
        <v>1</v>
      </c>
      <c r="H22" s="332">
        <v>1</v>
      </c>
      <c r="I22" s="332">
        <v>1</v>
      </c>
      <c r="J22" s="332">
        <v>1</v>
      </c>
      <c r="K22" s="332">
        <v>1</v>
      </c>
      <c r="L22" s="332">
        <v>1</v>
      </c>
      <c r="M22" s="332">
        <v>1</v>
      </c>
      <c r="N22" s="332">
        <v>1</v>
      </c>
      <c r="O22" s="332">
        <v>1</v>
      </c>
      <c r="P22" s="332">
        <v>1</v>
      </c>
      <c r="Q22" s="332">
        <v>1</v>
      </c>
      <c r="R22" s="332">
        <v>1</v>
      </c>
      <c r="S22" s="332">
        <v>1</v>
      </c>
      <c r="T22" s="332">
        <v>1</v>
      </c>
      <c r="U22" s="332">
        <v>1</v>
      </c>
      <c r="V22" s="332">
        <v>1</v>
      </c>
      <c r="W22" s="332">
        <v>1</v>
      </c>
      <c r="X22" s="332">
        <v>1</v>
      </c>
      <c r="Y22" s="322">
        <f t="shared" si="0"/>
        <v>117333.33333333336</v>
      </c>
      <c r="Z22">
        <f t="shared" si="1"/>
        <v>300</v>
      </c>
      <c r="AA22">
        <f t="shared" si="2"/>
        <v>0</v>
      </c>
    </row>
    <row r="23" spans="1:27" x14ac:dyDescent="0.25">
      <c r="Z23" t="e">
        <f>AA23/AA14</f>
        <v>#DIV/0!</v>
      </c>
      <c r="AA23">
        <f>SUM(AA16:AA22)</f>
        <v>0</v>
      </c>
    </row>
    <row r="24" spans="1:27" x14ac:dyDescent="0.25">
      <c r="Y24" s="322">
        <f>SUM(Y16:Y23)</f>
        <v>750635.33333333326</v>
      </c>
    </row>
    <row r="25" spans="1:27" x14ac:dyDescent="0.25">
      <c r="Y25" s="322" t="e">
        <f>Y24/AA14</f>
        <v>#DIV/0!</v>
      </c>
    </row>
  </sheetData>
  <mergeCells count="7">
    <mergeCell ref="B6:I6"/>
    <mergeCell ref="A7:X7"/>
    <mergeCell ref="D13:K13"/>
    <mergeCell ref="D14:V14"/>
    <mergeCell ref="W14:X14"/>
    <mergeCell ref="A11:X11"/>
    <mergeCell ref="L13:W13"/>
  </mergeCells>
  <pageMargins left="0.7" right="0.7" top="0.75" bottom="0.75" header="0.3" footer="0.3"/>
  <pageSetup scale="60" fitToHeight="0" orientation="landscape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262"/>
  <sheetViews>
    <sheetView zoomScale="85" zoomScaleNormal="85" zoomScaleSheetLayoutView="70" workbookViewId="0">
      <selection activeCell="G21" sqref="E21:G25"/>
    </sheetView>
  </sheetViews>
  <sheetFormatPr defaultRowHeight="15" x14ac:dyDescent="0.25"/>
  <cols>
    <col min="2" max="2" width="65.85546875" bestFit="1" customWidth="1"/>
    <col min="3" max="3" width="12" style="252" bestFit="1" customWidth="1"/>
    <col min="4" max="4" width="4.5703125" bestFit="1" customWidth="1"/>
    <col min="5" max="5" width="12" style="252" bestFit="1" customWidth="1"/>
    <col min="6" max="6" width="5.28515625" bestFit="1" customWidth="1"/>
    <col min="7" max="7" width="10" style="252" customWidth="1"/>
    <col min="8" max="8" width="4.5703125" bestFit="1" customWidth="1"/>
    <col min="9" max="9" width="9.5703125" bestFit="1" customWidth="1"/>
    <col min="11" max="11" width="9.5703125" bestFit="1" customWidth="1"/>
  </cols>
  <sheetData>
    <row r="1" spans="1:10" s="7" customFormat="1" ht="12.75" x14ac:dyDescent="0.2">
      <c r="C1" s="175"/>
      <c r="E1" s="175"/>
      <c r="G1" s="175"/>
      <c r="J1" s="6"/>
    </row>
    <row r="2" spans="1:10" s="7" customFormat="1" ht="12.75" x14ac:dyDescent="0.2">
      <c r="C2" s="175"/>
      <c r="E2" s="175"/>
      <c r="G2" s="175"/>
      <c r="J2" s="6"/>
    </row>
    <row r="3" spans="1:10" s="7" customFormat="1" ht="12.75" x14ac:dyDescent="0.2">
      <c r="C3" s="175"/>
      <c r="E3" s="175"/>
      <c r="G3" s="175"/>
      <c r="J3" s="6"/>
    </row>
    <row r="4" spans="1:10" s="7" customFormat="1" ht="21" thickBot="1" x14ac:dyDescent="0.35">
      <c r="A4" s="1" t="str">
        <f>Recap!A4</f>
        <v>Kuhn Aviation Rifle Hangar</v>
      </c>
      <c r="B4" s="2"/>
      <c r="C4" s="268"/>
      <c r="D4" s="2"/>
      <c r="E4" s="174"/>
      <c r="F4" s="3"/>
      <c r="G4" s="174"/>
      <c r="H4" s="5"/>
      <c r="I4" s="3"/>
      <c r="J4" s="6"/>
    </row>
    <row r="5" spans="1:10" s="7" customFormat="1" ht="6" customHeight="1" x14ac:dyDescent="0.2">
      <c r="A5" s="8"/>
      <c r="B5" s="8"/>
      <c r="C5" s="269"/>
      <c r="D5" s="8"/>
      <c r="E5" s="175"/>
      <c r="G5" s="175"/>
      <c r="I5" s="10"/>
      <c r="J5" s="6"/>
    </row>
    <row r="6" spans="1:10" s="7" customFormat="1" x14ac:dyDescent="0.25">
      <c r="A6" s="8"/>
      <c r="B6" s="385"/>
      <c r="C6" s="386"/>
      <c r="D6" s="386"/>
      <c r="E6" s="386"/>
      <c r="F6" s="386"/>
      <c r="G6" s="386"/>
      <c r="H6" s="386"/>
      <c r="I6" s="386"/>
      <c r="J6" s="6"/>
    </row>
    <row r="7" spans="1:10" s="7" customFormat="1" ht="12.75" x14ac:dyDescent="0.2">
      <c r="A7" s="8"/>
      <c r="B7" s="222" t="e">
        <f>Recap!#REF!</f>
        <v>#REF!</v>
      </c>
      <c r="C7" s="269"/>
      <c r="D7" s="8"/>
      <c r="E7" s="175"/>
      <c r="G7" s="175"/>
      <c r="J7" s="6"/>
    </row>
    <row r="8" spans="1:10" s="7" customFormat="1" x14ac:dyDescent="0.2">
      <c r="A8" s="8"/>
      <c r="B8" s="398"/>
      <c r="C8" s="392"/>
      <c r="D8" s="392"/>
      <c r="E8" s="392"/>
      <c r="F8" s="392"/>
      <c r="G8" s="392"/>
      <c r="H8" s="392"/>
      <c r="I8" s="392"/>
      <c r="J8" s="6"/>
    </row>
    <row r="9" spans="1:10" s="7" customFormat="1" ht="12.75" x14ac:dyDescent="0.2">
      <c r="A9" s="8"/>
      <c r="B9" s="399" t="e">
        <f>Recap!#REF!</f>
        <v>#REF!</v>
      </c>
      <c r="C9" s="399"/>
      <c r="D9" s="399"/>
      <c r="E9" s="399"/>
      <c r="F9" s="399"/>
      <c r="G9" s="399"/>
      <c r="H9" s="399"/>
      <c r="I9" s="399"/>
      <c r="J9" s="6"/>
    </row>
    <row r="10" spans="1:10" s="7" customFormat="1" ht="6" customHeight="1" x14ac:dyDescent="0.2">
      <c r="C10" s="175"/>
      <c r="E10" s="175"/>
      <c r="G10" s="175"/>
      <c r="J10" s="6"/>
    </row>
    <row r="11" spans="1:10" s="7" customFormat="1" ht="15.75" x14ac:dyDescent="0.25">
      <c r="A11" s="401" t="s">
        <v>290</v>
      </c>
      <c r="B11" s="401"/>
      <c r="C11" s="401"/>
      <c r="D11" s="401"/>
      <c r="E11" s="401"/>
      <c r="F11" s="401"/>
      <c r="G11" s="401"/>
      <c r="H11" s="401"/>
      <c r="I11" s="401"/>
      <c r="J11" s="6"/>
    </row>
    <row r="12" spans="1:10" s="7" customFormat="1" ht="7.15" customHeight="1" thickBot="1" x14ac:dyDescent="0.25">
      <c r="C12" s="175"/>
      <c r="E12" s="175"/>
      <c r="G12" s="175"/>
      <c r="J12" s="6"/>
    </row>
    <row r="13" spans="1:10" s="7" customFormat="1" ht="12.75" x14ac:dyDescent="0.2">
      <c r="A13" s="243" t="s">
        <v>1</v>
      </c>
      <c r="B13" s="244" t="s">
        <v>0</v>
      </c>
      <c r="C13" s="270" t="s">
        <v>248</v>
      </c>
      <c r="D13" s="66" t="s">
        <v>3</v>
      </c>
      <c r="E13" s="270" t="s">
        <v>248</v>
      </c>
      <c r="F13" s="66" t="s">
        <v>3</v>
      </c>
      <c r="G13" s="270" t="s">
        <v>248</v>
      </c>
      <c r="H13" s="66" t="s">
        <v>3</v>
      </c>
      <c r="I13" s="83"/>
      <c r="J13" s="6"/>
    </row>
    <row r="14" spans="1:10" s="7" customFormat="1" ht="13.5" thickBot="1" x14ac:dyDescent="0.25">
      <c r="A14" s="84"/>
      <c r="B14" s="85"/>
      <c r="C14" s="271"/>
      <c r="D14" s="68"/>
      <c r="E14" s="271"/>
      <c r="F14" s="68"/>
      <c r="G14" s="271"/>
      <c r="H14" s="68"/>
      <c r="I14" s="86"/>
      <c r="J14" s="6"/>
    </row>
    <row r="15" spans="1:10" s="7" customFormat="1" ht="7.15" customHeight="1" x14ac:dyDescent="0.2">
      <c r="A15" s="246"/>
      <c r="B15" s="247"/>
      <c r="C15" s="272"/>
      <c r="D15" s="245"/>
      <c r="E15" s="274"/>
      <c r="F15" s="245"/>
      <c r="G15" s="274"/>
      <c r="H15" s="245"/>
      <c r="I15" s="245"/>
      <c r="J15" s="6"/>
    </row>
    <row r="16" spans="1:10" s="318" customFormat="1" x14ac:dyDescent="0.25">
      <c r="A16" s="314"/>
      <c r="B16" s="315"/>
      <c r="C16" s="316"/>
      <c r="D16" s="317"/>
      <c r="E16" s="316"/>
      <c r="F16" s="317"/>
      <c r="G16" s="316"/>
      <c r="H16" s="317"/>
      <c r="I16" s="317"/>
    </row>
    <row r="17" spans="1:9" s="307" customFormat="1" x14ac:dyDescent="0.25">
      <c r="A17" s="249"/>
      <c r="B17" s="250"/>
      <c r="C17" s="306"/>
      <c r="D17" s="251"/>
      <c r="E17" s="306"/>
      <c r="F17" s="251"/>
      <c r="G17" s="306"/>
      <c r="H17" s="251"/>
      <c r="I17" s="251"/>
    </row>
    <row r="18" spans="1:9" s="307" customFormat="1" x14ac:dyDescent="0.25">
      <c r="A18" s="249"/>
      <c r="B18" s="250"/>
      <c r="C18" s="306"/>
      <c r="D18" s="251"/>
      <c r="E18" s="306"/>
      <c r="F18" s="251"/>
      <c r="G18" s="306"/>
      <c r="H18" s="251"/>
      <c r="I18" s="251"/>
    </row>
    <row r="19" spans="1:9" s="307" customFormat="1" x14ac:dyDescent="0.25">
      <c r="A19" s="249"/>
      <c r="B19" s="250"/>
      <c r="C19" s="306"/>
      <c r="D19" s="251"/>
      <c r="E19" s="306"/>
      <c r="F19" s="251"/>
      <c r="G19" s="306"/>
      <c r="H19" s="251"/>
      <c r="I19" s="251"/>
    </row>
    <row r="20" spans="1:9" s="307" customFormat="1" x14ac:dyDescent="0.25">
      <c r="A20" s="249"/>
      <c r="B20" s="250"/>
      <c r="C20" s="306"/>
      <c r="D20" s="251"/>
      <c r="E20" s="306"/>
      <c r="F20" s="251"/>
      <c r="G20" s="306"/>
      <c r="H20" s="251"/>
      <c r="I20" s="251"/>
    </row>
    <row r="21" spans="1:9" s="307" customFormat="1" x14ac:dyDescent="0.25">
      <c r="A21" s="249"/>
      <c r="B21" s="250"/>
      <c r="C21" s="306"/>
      <c r="D21" s="251"/>
      <c r="E21" s="306"/>
      <c r="F21" s="251"/>
      <c r="G21" s="306"/>
      <c r="H21" s="251"/>
      <c r="I21" s="251"/>
    </row>
    <row r="22" spans="1:9" s="307" customFormat="1" x14ac:dyDescent="0.25">
      <c r="A22" s="249"/>
      <c r="B22" s="250"/>
      <c r="C22" s="306"/>
      <c r="D22" s="251"/>
      <c r="E22" s="306"/>
      <c r="F22" s="251"/>
      <c r="G22" s="306"/>
      <c r="H22" s="251"/>
      <c r="I22" s="251"/>
    </row>
    <row r="23" spans="1:9" s="318" customFormat="1" x14ac:dyDescent="0.25">
      <c r="A23" s="314"/>
      <c r="B23" s="315"/>
      <c r="C23" s="316"/>
      <c r="D23" s="317"/>
      <c r="E23" s="316"/>
      <c r="F23" s="317"/>
      <c r="G23" s="316"/>
      <c r="H23" s="317"/>
      <c r="I23" s="317"/>
    </row>
    <row r="24" spans="1:9" s="307" customFormat="1" x14ac:dyDescent="0.25">
      <c r="A24" s="249"/>
      <c r="B24" s="250"/>
      <c r="C24" s="306"/>
      <c r="D24" s="251"/>
      <c r="E24" s="306"/>
      <c r="F24" s="251"/>
      <c r="G24" s="306"/>
      <c r="H24" s="251"/>
      <c r="I24" s="251"/>
    </row>
    <row r="25" spans="1:9" s="307" customFormat="1" x14ac:dyDescent="0.25">
      <c r="A25" s="249"/>
      <c r="B25" s="250"/>
      <c r="C25" s="306"/>
      <c r="D25" s="251"/>
      <c r="E25" s="306"/>
      <c r="F25" s="251"/>
      <c r="G25" s="306"/>
      <c r="H25" s="251"/>
      <c r="I25" s="251"/>
    </row>
    <row r="26" spans="1:9" s="318" customFormat="1" x14ac:dyDescent="0.25">
      <c r="A26" s="314"/>
      <c r="B26" s="315"/>
      <c r="C26" s="316"/>
      <c r="D26" s="317"/>
      <c r="E26" s="316"/>
      <c r="F26" s="317"/>
      <c r="G26" s="316"/>
      <c r="H26" s="317"/>
      <c r="I26" s="317"/>
    </row>
    <row r="27" spans="1:9" s="307" customFormat="1" x14ac:dyDescent="0.25">
      <c r="A27" s="249"/>
      <c r="B27" s="250"/>
      <c r="C27" s="306"/>
      <c r="D27" s="251"/>
      <c r="E27" s="306"/>
      <c r="F27" s="251"/>
      <c r="G27" s="306"/>
      <c r="H27" s="251"/>
      <c r="I27" s="251"/>
    </row>
    <row r="28" spans="1:9" s="318" customFormat="1" x14ac:dyDescent="0.25">
      <c r="A28" s="314"/>
      <c r="B28" s="315"/>
      <c r="C28" s="316"/>
      <c r="D28" s="317"/>
      <c r="E28" s="316"/>
      <c r="F28" s="317"/>
      <c r="G28" s="316"/>
      <c r="H28" s="317"/>
      <c r="I28" s="317"/>
    </row>
    <row r="29" spans="1:9" s="307" customFormat="1" x14ac:dyDescent="0.25">
      <c r="A29" s="249"/>
      <c r="B29" s="250"/>
      <c r="C29" s="306"/>
      <c r="D29" s="251"/>
      <c r="E29" s="306"/>
      <c r="F29" s="251"/>
      <c r="G29" s="306"/>
      <c r="H29" s="251"/>
      <c r="I29" s="251"/>
    </row>
    <row r="30" spans="1:9" s="307" customFormat="1" x14ac:dyDescent="0.25">
      <c r="A30" s="249"/>
      <c r="B30" s="250"/>
      <c r="C30" s="306"/>
      <c r="D30" s="251"/>
      <c r="E30" s="306"/>
      <c r="F30" s="251"/>
      <c r="G30" s="306"/>
      <c r="H30" s="251"/>
      <c r="I30" s="251"/>
    </row>
    <row r="31" spans="1:9" s="307" customFormat="1" x14ac:dyDescent="0.25">
      <c r="A31" s="249"/>
      <c r="B31" s="250"/>
      <c r="C31" s="306"/>
      <c r="D31" s="251"/>
      <c r="E31" s="306"/>
      <c r="F31" s="251"/>
      <c r="G31" s="306"/>
      <c r="H31" s="251"/>
      <c r="I31" s="251"/>
    </row>
    <row r="32" spans="1:9" s="318" customFormat="1" x14ac:dyDescent="0.25">
      <c r="A32" s="314"/>
      <c r="B32" s="315"/>
      <c r="C32" s="316"/>
      <c r="D32" s="317"/>
      <c r="E32" s="316"/>
      <c r="F32" s="317"/>
      <c r="G32" s="316"/>
      <c r="H32" s="317"/>
      <c r="I32" s="317"/>
    </row>
    <row r="33" spans="1:9" s="307" customFormat="1" x14ac:dyDescent="0.25">
      <c r="A33" s="249"/>
      <c r="B33" s="250"/>
      <c r="C33" s="306"/>
      <c r="D33" s="251"/>
      <c r="E33" s="306"/>
      <c r="F33" s="251"/>
      <c r="G33" s="306"/>
      <c r="H33" s="251"/>
      <c r="I33" s="251"/>
    </row>
    <row r="34" spans="1:9" s="307" customFormat="1" x14ac:dyDescent="0.25">
      <c r="A34" s="249"/>
      <c r="B34" s="250"/>
      <c r="C34" s="306"/>
      <c r="D34" s="251"/>
      <c r="E34" s="306"/>
      <c r="F34" s="251"/>
      <c r="G34" s="306"/>
      <c r="H34" s="251"/>
      <c r="I34" s="251"/>
    </row>
    <row r="35" spans="1:9" s="307" customFormat="1" x14ac:dyDescent="0.25">
      <c r="A35" s="249"/>
      <c r="B35" s="250"/>
      <c r="C35" s="306"/>
      <c r="D35" s="251"/>
      <c r="E35" s="306"/>
      <c r="F35" s="251"/>
      <c r="G35" s="306"/>
      <c r="H35" s="251"/>
      <c r="I35" s="251"/>
    </row>
    <row r="36" spans="1:9" s="307" customFormat="1" x14ac:dyDescent="0.25">
      <c r="A36" s="249"/>
      <c r="B36" s="250"/>
      <c r="C36" s="306"/>
      <c r="D36" s="251"/>
      <c r="E36" s="306"/>
      <c r="F36" s="251"/>
      <c r="G36" s="306"/>
      <c r="H36" s="251"/>
      <c r="I36" s="251"/>
    </row>
    <row r="37" spans="1:9" s="307" customFormat="1" x14ac:dyDescent="0.25">
      <c r="A37" s="249"/>
      <c r="B37" s="250"/>
      <c r="C37" s="306"/>
      <c r="D37" s="251"/>
      <c r="E37" s="306"/>
      <c r="F37" s="251"/>
      <c r="G37" s="306"/>
      <c r="H37" s="251"/>
      <c r="I37" s="251"/>
    </row>
    <row r="38" spans="1:9" s="307" customFormat="1" x14ac:dyDescent="0.25">
      <c r="A38" s="249"/>
      <c r="B38" s="250"/>
      <c r="C38" s="306"/>
      <c r="D38" s="251"/>
      <c r="E38" s="306"/>
      <c r="F38" s="251"/>
      <c r="G38" s="306"/>
      <c r="H38" s="251"/>
      <c r="I38" s="251"/>
    </row>
    <row r="39" spans="1:9" s="318" customFormat="1" x14ac:dyDescent="0.25">
      <c r="A39" s="314"/>
      <c r="B39" s="315"/>
      <c r="C39" s="316"/>
      <c r="D39" s="317"/>
      <c r="E39" s="316"/>
      <c r="F39" s="317"/>
      <c r="G39" s="316"/>
      <c r="H39" s="317"/>
      <c r="I39" s="317"/>
    </row>
    <row r="40" spans="1:9" s="307" customFormat="1" x14ac:dyDescent="0.25">
      <c r="A40" s="249"/>
      <c r="B40" s="250"/>
      <c r="C40" s="306"/>
      <c r="D40" s="251"/>
      <c r="E40" s="306"/>
      <c r="F40" s="251"/>
      <c r="G40" s="306"/>
      <c r="H40" s="251"/>
      <c r="I40" s="251"/>
    </row>
    <row r="41" spans="1:9" s="307" customFormat="1" x14ac:dyDescent="0.25">
      <c r="A41" s="249"/>
      <c r="B41" s="250"/>
      <c r="C41" s="306"/>
      <c r="D41" s="251"/>
      <c r="E41" s="306"/>
      <c r="F41" s="251"/>
      <c r="G41" s="306"/>
      <c r="H41" s="251"/>
      <c r="I41" s="251"/>
    </row>
    <row r="42" spans="1:9" s="307" customFormat="1" x14ac:dyDescent="0.25">
      <c r="A42" s="249"/>
      <c r="B42" s="250"/>
      <c r="C42" s="306"/>
      <c r="D42" s="251"/>
      <c r="E42" s="306"/>
      <c r="F42" s="251"/>
      <c r="G42" s="306"/>
      <c r="H42" s="251"/>
      <c r="I42" s="251"/>
    </row>
    <row r="43" spans="1:9" s="307" customFormat="1" x14ac:dyDescent="0.25">
      <c r="A43" s="249"/>
      <c r="B43" s="250"/>
      <c r="C43" s="306"/>
      <c r="D43" s="251"/>
      <c r="E43" s="306"/>
      <c r="F43" s="251"/>
      <c r="G43" s="306"/>
      <c r="H43" s="251"/>
      <c r="I43" s="251"/>
    </row>
    <row r="44" spans="1:9" s="307" customFormat="1" x14ac:dyDescent="0.25">
      <c r="A44" s="249"/>
      <c r="B44" s="250"/>
      <c r="C44" s="306"/>
      <c r="D44" s="251"/>
      <c r="E44" s="306"/>
      <c r="F44" s="251"/>
      <c r="G44" s="306"/>
      <c r="H44" s="251"/>
      <c r="I44" s="251"/>
    </row>
    <row r="45" spans="1:9" s="318" customFormat="1" x14ac:dyDescent="0.25">
      <c r="A45" s="314"/>
      <c r="B45" s="315"/>
      <c r="C45" s="316"/>
      <c r="D45" s="317"/>
      <c r="E45" s="316"/>
      <c r="F45" s="317"/>
      <c r="G45" s="316"/>
      <c r="H45" s="317"/>
      <c r="I45" s="317"/>
    </row>
    <row r="46" spans="1:9" s="307" customFormat="1" x14ac:dyDescent="0.25">
      <c r="A46" s="249"/>
      <c r="B46" s="250"/>
      <c r="C46" s="306"/>
      <c r="D46" s="251"/>
      <c r="E46" s="306"/>
      <c r="F46" s="251"/>
      <c r="G46" s="306"/>
      <c r="H46" s="251"/>
      <c r="I46" s="251"/>
    </row>
    <row r="47" spans="1:9" s="307" customFormat="1" x14ac:dyDescent="0.25">
      <c r="A47" s="249"/>
      <c r="B47" s="250"/>
      <c r="C47" s="306"/>
      <c r="D47" s="251"/>
      <c r="E47" s="306"/>
      <c r="F47" s="251"/>
      <c r="G47" s="306"/>
      <c r="H47" s="251"/>
      <c r="I47" s="251"/>
    </row>
    <row r="48" spans="1:9" s="307" customFormat="1" x14ac:dyDescent="0.25">
      <c r="A48" s="249"/>
      <c r="B48" s="250"/>
      <c r="C48" s="306"/>
      <c r="D48" s="251"/>
      <c r="E48" s="306"/>
      <c r="F48" s="251"/>
      <c r="G48" s="306"/>
      <c r="H48" s="251"/>
      <c r="I48" s="251"/>
    </row>
    <row r="49" spans="1:9" s="307" customFormat="1" x14ac:dyDescent="0.25">
      <c r="A49" s="249"/>
      <c r="B49" s="250"/>
      <c r="C49" s="306"/>
      <c r="D49" s="251"/>
      <c r="E49" s="306"/>
      <c r="F49" s="251"/>
      <c r="G49" s="306"/>
      <c r="H49" s="251"/>
      <c r="I49" s="251"/>
    </row>
    <row r="50" spans="1:9" s="307" customFormat="1" x14ac:dyDescent="0.25">
      <c r="A50" s="249"/>
      <c r="B50" s="250"/>
      <c r="C50" s="306"/>
      <c r="D50" s="251"/>
      <c r="E50" s="306"/>
      <c r="F50" s="251"/>
      <c r="G50" s="306"/>
      <c r="H50" s="251"/>
      <c r="I50" s="251"/>
    </row>
    <row r="51" spans="1:9" s="307" customFormat="1" x14ac:dyDescent="0.25">
      <c r="A51" s="249"/>
      <c r="B51" s="250"/>
      <c r="C51" s="306"/>
      <c r="D51" s="251"/>
      <c r="E51" s="306"/>
      <c r="F51" s="251"/>
      <c r="G51" s="306"/>
      <c r="H51" s="251"/>
      <c r="I51" s="251"/>
    </row>
    <row r="52" spans="1:9" s="307" customFormat="1" x14ac:dyDescent="0.25">
      <c r="A52" s="249"/>
      <c r="B52" s="250"/>
      <c r="C52" s="306"/>
      <c r="D52" s="251"/>
      <c r="E52" s="306"/>
      <c r="F52" s="251"/>
      <c r="G52" s="306"/>
      <c r="H52" s="251"/>
      <c r="I52" s="251"/>
    </row>
    <row r="53" spans="1:9" s="318" customFormat="1" x14ac:dyDescent="0.25">
      <c r="A53" s="314"/>
      <c r="B53" s="315"/>
      <c r="C53" s="316"/>
      <c r="D53" s="317"/>
      <c r="E53" s="316"/>
      <c r="F53" s="317"/>
      <c r="G53" s="316"/>
      <c r="H53" s="317"/>
      <c r="I53" s="317"/>
    </row>
    <row r="54" spans="1:9" s="307" customFormat="1" x14ac:dyDescent="0.25">
      <c r="A54" s="249"/>
      <c r="B54" s="250"/>
      <c r="C54" s="306"/>
      <c r="D54" s="251"/>
      <c r="E54" s="306"/>
      <c r="F54" s="251"/>
      <c r="G54" s="306"/>
      <c r="H54" s="251"/>
      <c r="I54" s="251"/>
    </row>
    <row r="55" spans="1:9" s="307" customFormat="1" x14ac:dyDescent="0.25">
      <c r="A55" s="249"/>
      <c r="B55" s="250"/>
      <c r="C55" s="306"/>
      <c r="D55" s="251"/>
      <c r="E55" s="306"/>
      <c r="F55" s="251"/>
      <c r="G55" s="306"/>
      <c r="H55" s="251"/>
      <c r="I55" s="251"/>
    </row>
    <row r="56" spans="1:9" s="307" customFormat="1" x14ac:dyDescent="0.25">
      <c r="A56" s="249"/>
      <c r="B56" s="250"/>
      <c r="C56" s="306"/>
      <c r="D56" s="251"/>
      <c r="E56" s="306"/>
      <c r="F56" s="251"/>
      <c r="G56" s="306"/>
      <c r="H56" s="251"/>
      <c r="I56" s="251"/>
    </row>
    <row r="57" spans="1:9" s="307" customFormat="1" x14ac:dyDescent="0.25">
      <c r="A57" s="249"/>
      <c r="B57" s="250"/>
      <c r="C57" s="306"/>
      <c r="D57" s="251"/>
      <c r="E57" s="306"/>
      <c r="F57" s="251"/>
      <c r="G57" s="306"/>
      <c r="H57" s="251"/>
      <c r="I57" s="251"/>
    </row>
    <row r="58" spans="1:9" s="307" customFormat="1" x14ac:dyDescent="0.25">
      <c r="A58" s="249"/>
      <c r="B58" s="250"/>
      <c r="C58" s="306"/>
      <c r="D58" s="251"/>
      <c r="E58" s="306"/>
      <c r="F58" s="251"/>
      <c r="G58" s="306"/>
      <c r="H58" s="251"/>
      <c r="I58" s="251"/>
    </row>
    <row r="59" spans="1:9" s="307" customFormat="1" x14ac:dyDescent="0.25">
      <c r="A59" s="249"/>
      <c r="B59" s="250"/>
      <c r="C59" s="306"/>
      <c r="D59" s="251"/>
      <c r="E59" s="306"/>
      <c r="F59" s="251"/>
      <c r="G59" s="306"/>
      <c r="H59" s="251"/>
      <c r="I59" s="251"/>
    </row>
    <row r="60" spans="1:9" s="307" customFormat="1" x14ac:dyDescent="0.25">
      <c r="A60" s="249"/>
      <c r="B60" s="250"/>
      <c r="C60" s="306"/>
      <c r="D60" s="251"/>
      <c r="E60" s="306"/>
      <c r="F60" s="251"/>
      <c r="G60" s="306"/>
      <c r="H60" s="251"/>
      <c r="I60" s="251"/>
    </row>
    <row r="61" spans="1:9" s="307" customFormat="1" x14ac:dyDescent="0.25">
      <c r="A61" s="249"/>
      <c r="B61" s="250"/>
      <c r="C61" s="306"/>
      <c r="D61" s="251"/>
      <c r="E61" s="306"/>
      <c r="F61" s="251"/>
      <c r="G61" s="306"/>
      <c r="H61" s="251"/>
      <c r="I61" s="251"/>
    </row>
    <row r="62" spans="1:9" s="307" customFormat="1" x14ac:dyDescent="0.25">
      <c r="A62" s="249"/>
      <c r="B62" s="250"/>
      <c r="C62" s="306"/>
      <c r="D62" s="251"/>
      <c r="E62" s="306"/>
      <c r="F62" s="251"/>
      <c r="G62" s="306"/>
      <c r="H62" s="251"/>
      <c r="I62" s="251"/>
    </row>
    <row r="63" spans="1:9" s="307" customFormat="1" x14ac:dyDescent="0.25">
      <c r="A63" s="249"/>
      <c r="B63" s="250"/>
      <c r="C63" s="306"/>
      <c r="D63" s="251"/>
      <c r="E63" s="306"/>
      <c r="F63" s="251"/>
      <c r="G63" s="306"/>
      <c r="H63" s="251"/>
      <c r="I63" s="251"/>
    </row>
    <row r="64" spans="1:9" s="307" customFormat="1" x14ac:dyDescent="0.25">
      <c r="A64" s="249"/>
      <c r="B64" s="250"/>
      <c r="C64" s="306"/>
      <c r="D64" s="251"/>
      <c r="E64" s="306"/>
      <c r="F64" s="251"/>
      <c r="G64" s="306"/>
      <c r="H64" s="251"/>
      <c r="I64" s="251"/>
    </row>
    <row r="65" spans="1:9" s="307" customFormat="1" x14ac:dyDescent="0.25">
      <c r="A65" s="249"/>
      <c r="B65" s="250"/>
      <c r="C65" s="306"/>
      <c r="D65" s="251"/>
      <c r="E65" s="306"/>
      <c r="F65" s="251"/>
      <c r="G65" s="306"/>
      <c r="H65" s="251"/>
      <c r="I65" s="251"/>
    </row>
    <row r="66" spans="1:9" s="307" customFormat="1" x14ac:dyDescent="0.25">
      <c r="A66" s="249"/>
      <c r="B66" s="250"/>
      <c r="C66" s="306"/>
      <c r="D66" s="251"/>
      <c r="E66" s="306"/>
      <c r="F66" s="251"/>
      <c r="G66" s="306"/>
      <c r="H66" s="251"/>
      <c r="I66" s="251"/>
    </row>
    <row r="67" spans="1:9" s="307" customFormat="1" x14ac:dyDescent="0.25">
      <c r="A67" s="249"/>
      <c r="B67" s="250"/>
      <c r="C67" s="306"/>
      <c r="D67" s="251"/>
      <c r="E67" s="306"/>
      <c r="F67" s="251"/>
      <c r="G67" s="306"/>
      <c r="H67" s="251"/>
      <c r="I67" s="251"/>
    </row>
    <row r="68" spans="1:9" s="307" customFormat="1" x14ac:dyDescent="0.25">
      <c r="A68" s="249"/>
      <c r="B68" s="250"/>
      <c r="C68" s="306"/>
      <c r="D68" s="251"/>
      <c r="E68" s="306"/>
      <c r="F68" s="251"/>
      <c r="G68" s="306"/>
      <c r="H68" s="251"/>
      <c r="I68" s="251"/>
    </row>
    <row r="69" spans="1:9" s="307" customFormat="1" x14ac:dyDescent="0.25">
      <c r="A69" s="249"/>
      <c r="B69" s="250"/>
      <c r="C69" s="306"/>
      <c r="D69" s="251"/>
      <c r="E69" s="306"/>
      <c r="F69" s="251"/>
      <c r="G69" s="306"/>
      <c r="H69" s="251"/>
      <c r="I69" s="251"/>
    </row>
    <row r="70" spans="1:9" s="307" customFormat="1" x14ac:dyDescent="0.25">
      <c r="A70" s="249"/>
      <c r="B70" s="250"/>
      <c r="C70" s="306"/>
      <c r="D70" s="251"/>
      <c r="E70" s="306"/>
      <c r="F70" s="251"/>
      <c r="G70" s="306"/>
      <c r="H70" s="251"/>
      <c r="I70" s="251"/>
    </row>
    <row r="71" spans="1:9" s="307" customFormat="1" x14ac:dyDescent="0.25">
      <c r="A71" s="249"/>
      <c r="B71" s="250"/>
      <c r="C71" s="306"/>
      <c r="D71" s="251"/>
      <c r="E71" s="306"/>
      <c r="F71" s="251"/>
      <c r="G71" s="306"/>
      <c r="H71" s="251"/>
      <c r="I71" s="251"/>
    </row>
    <row r="72" spans="1:9" s="307" customFormat="1" x14ac:dyDescent="0.25">
      <c r="A72" s="249"/>
      <c r="B72" s="250"/>
      <c r="C72" s="306"/>
      <c r="D72" s="251"/>
      <c r="E72" s="306"/>
      <c r="F72" s="251"/>
      <c r="G72" s="306"/>
      <c r="H72" s="251"/>
      <c r="I72" s="251"/>
    </row>
    <row r="73" spans="1:9" s="307" customFormat="1" x14ac:dyDescent="0.25">
      <c r="A73" s="249"/>
      <c r="B73" s="250"/>
      <c r="C73" s="306"/>
      <c r="D73" s="251"/>
      <c r="E73" s="306"/>
      <c r="F73" s="251"/>
      <c r="G73" s="306"/>
      <c r="H73" s="251"/>
      <c r="I73" s="251"/>
    </row>
    <row r="74" spans="1:9" s="307" customFormat="1" x14ac:dyDescent="0.25">
      <c r="A74" s="249"/>
      <c r="B74" s="250"/>
      <c r="C74" s="306"/>
      <c r="D74" s="251"/>
      <c r="E74" s="306"/>
      <c r="F74" s="251"/>
      <c r="G74" s="306"/>
      <c r="H74" s="251"/>
      <c r="I74" s="251"/>
    </row>
    <row r="75" spans="1:9" s="307" customFormat="1" x14ac:dyDescent="0.25">
      <c r="A75" s="249"/>
      <c r="B75" s="250"/>
      <c r="C75" s="306"/>
      <c r="D75" s="251"/>
      <c r="E75" s="306"/>
      <c r="F75" s="251"/>
      <c r="G75" s="306"/>
      <c r="H75" s="251"/>
      <c r="I75" s="251"/>
    </row>
    <row r="76" spans="1:9" s="307" customFormat="1" x14ac:dyDescent="0.25">
      <c r="A76" s="249"/>
      <c r="B76" s="250"/>
      <c r="C76" s="306"/>
      <c r="D76" s="251"/>
      <c r="E76" s="306"/>
      <c r="F76" s="251"/>
      <c r="G76" s="306"/>
      <c r="H76" s="251"/>
      <c r="I76" s="251"/>
    </row>
    <row r="77" spans="1:9" s="307" customFormat="1" x14ac:dyDescent="0.25">
      <c r="A77" s="249"/>
      <c r="B77" s="250"/>
      <c r="C77" s="306"/>
      <c r="D77" s="251"/>
      <c r="E77" s="306"/>
      <c r="F77" s="251"/>
      <c r="G77" s="306"/>
      <c r="H77" s="251"/>
      <c r="I77" s="251"/>
    </row>
    <row r="78" spans="1:9" s="307" customFormat="1" x14ac:dyDescent="0.25">
      <c r="A78" s="249"/>
      <c r="B78" s="250"/>
      <c r="C78" s="306"/>
      <c r="D78" s="251"/>
      <c r="E78" s="306"/>
      <c r="F78" s="251"/>
      <c r="G78" s="306"/>
      <c r="H78" s="251"/>
      <c r="I78" s="251"/>
    </row>
    <row r="79" spans="1:9" s="307" customFormat="1" x14ac:dyDescent="0.25">
      <c r="A79" s="249"/>
      <c r="B79" s="250"/>
      <c r="C79" s="306"/>
      <c r="D79" s="251"/>
      <c r="E79" s="306"/>
      <c r="F79" s="251"/>
      <c r="G79" s="306"/>
      <c r="H79" s="251"/>
      <c r="I79" s="251"/>
    </row>
    <row r="80" spans="1:9" s="307" customFormat="1" x14ac:dyDescent="0.25">
      <c r="A80" s="249"/>
      <c r="B80" s="250"/>
      <c r="C80" s="306"/>
      <c r="D80" s="251"/>
      <c r="E80" s="306"/>
      <c r="F80" s="251"/>
      <c r="G80" s="306"/>
      <c r="H80" s="251"/>
      <c r="I80" s="251"/>
    </row>
    <row r="81" spans="1:9" s="307" customFormat="1" x14ac:dyDescent="0.25">
      <c r="A81" s="249"/>
      <c r="B81" s="250"/>
      <c r="C81" s="306"/>
      <c r="D81" s="251"/>
      <c r="E81" s="306"/>
      <c r="F81" s="251"/>
      <c r="G81" s="306"/>
      <c r="H81" s="251"/>
      <c r="I81" s="251"/>
    </row>
    <row r="82" spans="1:9" s="307" customFormat="1" x14ac:dyDescent="0.25">
      <c r="A82" s="249"/>
      <c r="B82" s="250"/>
      <c r="C82" s="306"/>
      <c r="D82" s="251"/>
      <c r="E82" s="306"/>
      <c r="F82" s="251"/>
      <c r="G82" s="306"/>
      <c r="H82" s="251"/>
      <c r="I82" s="251"/>
    </row>
    <row r="83" spans="1:9" s="307" customFormat="1" x14ac:dyDescent="0.25">
      <c r="A83" s="249"/>
      <c r="B83" s="250"/>
      <c r="C83" s="306"/>
      <c r="D83" s="251"/>
      <c r="E83" s="306"/>
      <c r="F83" s="251"/>
      <c r="G83" s="306"/>
      <c r="H83" s="251"/>
      <c r="I83" s="251"/>
    </row>
    <row r="84" spans="1:9" s="307" customFormat="1" x14ac:dyDescent="0.25">
      <c r="A84" s="249"/>
      <c r="B84" s="250"/>
      <c r="C84" s="306"/>
      <c r="D84" s="251"/>
      <c r="E84" s="306"/>
      <c r="F84" s="251"/>
      <c r="G84" s="306"/>
      <c r="H84" s="251"/>
      <c r="I84" s="251"/>
    </row>
    <row r="85" spans="1:9" s="307" customFormat="1" x14ac:dyDescent="0.25">
      <c r="A85" s="249"/>
      <c r="B85" s="250"/>
      <c r="C85" s="306"/>
      <c r="D85" s="251"/>
      <c r="E85" s="306"/>
      <c r="F85" s="251"/>
      <c r="G85" s="306"/>
      <c r="H85" s="251"/>
      <c r="I85" s="251"/>
    </row>
    <row r="86" spans="1:9" s="307" customFormat="1" x14ac:dyDescent="0.25">
      <c r="A86" s="249"/>
      <c r="B86" s="250"/>
      <c r="C86" s="306"/>
      <c r="D86" s="251"/>
      <c r="E86" s="306"/>
      <c r="F86" s="251"/>
      <c r="G86" s="306"/>
      <c r="H86" s="251"/>
      <c r="I86" s="251"/>
    </row>
    <row r="87" spans="1:9" s="307" customFormat="1" x14ac:dyDescent="0.25">
      <c r="A87" s="249"/>
      <c r="B87" s="250"/>
      <c r="C87" s="306"/>
      <c r="D87" s="251"/>
      <c r="E87" s="306"/>
      <c r="F87" s="251"/>
      <c r="G87" s="306"/>
      <c r="H87" s="251"/>
      <c r="I87" s="251"/>
    </row>
    <row r="88" spans="1:9" s="307" customFormat="1" x14ac:dyDescent="0.25">
      <c r="A88" s="249"/>
      <c r="B88" s="250"/>
      <c r="C88" s="306"/>
      <c r="D88" s="251"/>
      <c r="E88" s="306"/>
      <c r="F88" s="251"/>
      <c r="G88" s="306"/>
      <c r="H88" s="251"/>
      <c r="I88" s="251"/>
    </row>
    <row r="89" spans="1:9" s="318" customFormat="1" x14ac:dyDescent="0.25">
      <c r="A89" s="314"/>
      <c r="B89" s="315"/>
      <c r="C89" s="316"/>
      <c r="D89" s="317"/>
      <c r="E89" s="316"/>
      <c r="F89" s="317"/>
      <c r="G89" s="316"/>
      <c r="H89" s="317"/>
      <c r="I89" s="317"/>
    </row>
    <row r="90" spans="1:9" s="307" customFormat="1" x14ac:dyDescent="0.25">
      <c r="A90" s="249"/>
      <c r="B90" s="250"/>
      <c r="C90" s="306"/>
      <c r="D90" s="251"/>
      <c r="E90" s="306"/>
      <c r="F90" s="251"/>
      <c r="G90" s="306"/>
      <c r="H90" s="251"/>
      <c r="I90" s="251"/>
    </row>
    <row r="91" spans="1:9" s="307" customFormat="1" x14ac:dyDescent="0.25">
      <c r="A91" s="249"/>
      <c r="B91" s="250"/>
      <c r="C91" s="306"/>
      <c r="D91" s="251"/>
      <c r="E91" s="306"/>
      <c r="F91" s="251"/>
      <c r="G91" s="306"/>
      <c r="H91" s="251"/>
      <c r="I91" s="251"/>
    </row>
    <row r="92" spans="1:9" s="307" customFormat="1" x14ac:dyDescent="0.25">
      <c r="A92" s="249"/>
      <c r="B92" s="250"/>
      <c r="C92" s="306"/>
      <c r="D92" s="251"/>
      <c r="E92" s="306"/>
      <c r="F92" s="251"/>
      <c r="G92" s="306"/>
      <c r="H92" s="251"/>
      <c r="I92" s="251"/>
    </row>
    <row r="93" spans="1:9" s="307" customFormat="1" x14ac:dyDescent="0.25">
      <c r="A93" s="249"/>
      <c r="B93" s="250"/>
      <c r="C93" s="306"/>
      <c r="D93" s="251"/>
      <c r="E93" s="306"/>
      <c r="F93" s="251"/>
      <c r="G93" s="306"/>
      <c r="H93" s="251"/>
      <c r="I93" s="251"/>
    </row>
    <row r="94" spans="1:9" s="318" customFormat="1" x14ac:dyDescent="0.25">
      <c r="A94" s="314"/>
      <c r="B94" s="315"/>
      <c r="C94" s="316"/>
      <c r="D94" s="317"/>
      <c r="E94" s="316"/>
      <c r="F94" s="317"/>
      <c r="G94" s="316"/>
      <c r="H94" s="317"/>
      <c r="I94" s="317"/>
    </row>
    <row r="95" spans="1:9" s="307" customFormat="1" x14ac:dyDescent="0.25">
      <c r="A95" s="249"/>
      <c r="B95" s="250"/>
      <c r="C95" s="306"/>
      <c r="D95" s="251"/>
      <c r="E95" s="306"/>
      <c r="F95" s="251"/>
      <c r="G95" s="306"/>
      <c r="H95" s="251"/>
      <c r="I95" s="251"/>
    </row>
    <row r="96" spans="1:9" s="307" customFormat="1" x14ac:dyDescent="0.25">
      <c r="A96" s="249"/>
      <c r="B96" s="250"/>
      <c r="C96" s="306"/>
      <c r="D96" s="251"/>
      <c r="E96" s="306"/>
      <c r="F96" s="251"/>
      <c r="G96" s="306"/>
      <c r="H96" s="251"/>
      <c r="I96" s="251"/>
    </row>
    <row r="97" spans="1:9" s="307" customFormat="1" x14ac:dyDescent="0.25">
      <c r="A97" s="249"/>
      <c r="B97" s="250"/>
      <c r="C97" s="306"/>
      <c r="D97" s="251"/>
      <c r="E97" s="306"/>
      <c r="F97" s="251"/>
      <c r="G97" s="306"/>
      <c r="H97" s="251"/>
      <c r="I97" s="251"/>
    </row>
    <row r="98" spans="1:9" s="318" customFormat="1" x14ac:dyDescent="0.25">
      <c r="A98" s="314"/>
      <c r="B98" s="315"/>
      <c r="C98" s="316"/>
      <c r="D98" s="317"/>
      <c r="E98" s="316"/>
      <c r="F98" s="317"/>
      <c r="G98" s="316"/>
      <c r="H98" s="317"/>
      <c r="I98" s="317"/>
    </row>
    <row r="99" spans="1:9" s="307" customFormat="1" x14ac:dyDescent="0.25">
      <c r="A99" s="249"/>
      <c r="B99" s="250"/>
      <c r="C99" s="306"/>
      <c r="D99" s="251"/>
      <c r="E99" s="306"/>
      <c r="F99" s="251"/>
      <c r="G99" s="306"/>
      <c r="H99" s="251"/>
      <c r="I99" s="251"/>
    </row>
    <row r="100" spans="1:9" s="307" customFormat="1" x14ac:dyDescent="0.25">
      <c r="A100" s="249"/>
      <c r="B100" s="250"/>
      <c r="C100" s="306"/>
      <c r="D100" s="251"/>
      <c r="E100" s="306"/>
      <c r="F100" s="251"/>
      <c r="G100" s="306"/>
      <c r="H100" s="251"/>
      <c r="I100" s="251"/>
    </row>
    <row r="101" spans="1:9" s="307" customFormat="1" x14ac:dyDescent="0.25">
      <c r="A101" s="249"/>
      <c r="B101" s="250"/>
      <c r="C101" s="306"/>
      <c r="D101" s="251"/>
      <c r="E101" s="306"/>
      <c r="F101" s="251"/>
      <c r="G101" s="306"/>
      <c r="H101" s="251"/>
      <c r="I101" s="251"/>
    </row>
    <row r="102" spans="1:9" s="318" customFormat="1" x14ac:dyDescent="0.25">
      <c r="A102" s="314"/>
      <c r="B102" s="315"/>
      <c r="C102" s="316"/>
      <c r="D102" s="317"/>
      <c r="E102" s="316"/>
      <c r="F102" s="317"/>
      <c r="G102" s="316"/>
      <c r="H102" s="317"/>
      <c r="I102" s="317"/>
    </row>
    <row r="103" spans="1:9" s="307" customFormat="1" x14ac:dyDescent="0.25">
      <c r="A103" s="249"/>
      <c r="B103" s="250"/>
      <c r="C103" s="306"/>
      <c r="D103" s="251"/>
      <c r="E103" s="306"/>
      <c r="F103" s="251"/>
      <c r="G103" s="306"/>
      <c r="H103" s="251"/>
      <c r="I103" s="251"/>
    </row>
    <row r="104" spans="1:9" s="307" customFormat="1" x14ac:dyDescent="0.25">
      <c r="A104" s="249"/>
      <c r="B104" s="250"/>
      <c r="C104" s="306"/>
      <c r="D104" s="251"/>
      <c r="E104" s="306"/>
      <c r="F104" s="251"/>
      <c r="G104" s="306"/>
      <c r="H104" s="251"/>
      <c r="I104" s="251"/>
    </row>
    <row r="105" spans="1:9" s="307" customFormat="1" x14ac:dyDescent="0.25">
      <c r="A105" s="249"/>
      <c r="B105" s="250"/>
      <c r="C105" s="306"/>
      <c r="D105" s="251"/>
      <c r="E105" s="306"/>
      <c r="F105" s="251"/>
      <c r="G105" s="306"/>
      <c r="H105" s="251"/>
      <c r="I105" s="251"/>
    </row>
    <row r="106" spans="1:9" s="307" customFormat="1" x14ac:dyDescent="0.25">
      <c r="A106" s="249"/>
      <c r="B106" s="250"/>
      <c r="C106" s="306"/>
      <c r="D106" s="251"/>
      <c r="E106" s="306"/>
      <c r="F106" s="251"/>
      <c r="G106" s="306"/>
      <c r="H106" s="251"/>
      <c r="I106" s="251"/>
    </row>
    <row r="107" spans="1:9" s="307" customFormat="1" x14ac:dyDescent="0.25">
      <c r="A107" s="249"/>
      <c r="B107" s="250"/>
      <c r="C107" s="306"/>
      <c r="D107" s="251"/>
      <c r="E107" s="306"/>
      <c r="F107" s="251"/>
      <c r="G107" s="306"/>
      <c r="H107" s="251"/>
      <c r="I107" s="251"/>
    </row>
    <row r="108" spans="1:9" s="307" customFormat="1" x14ac:dyDescent="0.25">
      <c r="A108" s="249"/>
      <c r="B108" s="250"/>
      <c r="C108" s="306"/>
      <c r="D108" s="251"/>
      <c r="E108" s="306"/>
      <c r="F108" s="251"/>
      <c r="G108" s="306"/>
      <c r="H108" s="251"/>
      <c r="I108" s="251"/>
    </row>
    <row r="109" spans="1:9" s="318" customFormat="1" x14ac:dyDescent="0.25">
      <c r="A109" s="314"/>
      <c r="B109" s="315"/>
      <c r="C109" s="316"/>
      <c r="D109" s="317"/>
      <c r="E109" s="316"/>
      <c r="F109" s="317"/>
      <c r="G109" s="316"/>
      <c r="H109" s="317"/>
      <c r="I109" s="317"/>
    </row>
    <row r="110" spans="1:9" s="307" customFormat="1" x14ac:dyDescent="0.25">
      <c r="A110" s="249"/>
      <c r="B110" s="250"/>
      <c r="C110" s="306"/>
      <c r="D110" s="251"/>
      <c r="E110" s="306"/>
      <c r="F110" s="251"/>
      <c r="G110" s="306"/>
      <c r="H110" s="251"/>
      <c r="I110" s="251"/>
    </row>
    <row r="111" spans="1:9" s="307" customFormat="1" x14ac:dyDescent="0.25">
      <c r="A111" s="249"/>
      <c r="B111" s="250"/>
      <c r="C111" s="306"/>
      <c r="D111" s="251"/>
      <c r="E111" s="306"/>
      <c r="F111" s="251"/>
      <c r="G111" s="306"/>
      <c r="H111" s="251"/>
      <c r="I111" s="251"/>
    </row>
    <row r="112" spans="1:9" s="307" customFormat="1" x14ac:dyDescent="0.25">
      <c r="A112" s="249"/>
      <c r="B112" s="250"/>
      <c r="C112" s="306"/>
      <c r="D112" s="251"/>
      <c r="E112" s="306"/>
      <c r="F112" s="251"/>
      <c r="G112" s="306"/>
      <c r="H112" s="251"/>
      <c r="I112" s="251"/>
    </row>
    <row r="113" spans="1:9" s="318" customFormat="1" x14ac:dyDescent="0.25">
      <c r="A113" s="314"/>
      <c r="B113" s="315"/>
      <c r="C113" s="316"/>
      <c r="D113" s="317"/>
      <c r="E113" s="316"/>
      <c r="F113" s="317"/>
      <c r="G113" s="316"/>
      <c r="H113" s="317"/>
      <c r="I113" s="317"/>
    </row>
    <row r="114" spans="1:9" s="307" customFormat="1" x14ac:dyDescent="0.25">
      <c r="A114" s="249"/>
      <c r="B114" s="250"/>
      <c r="C114" s="306"/>
      <c r="D114" s="251"/>
      <c r="E114" s="306"/>
      <c r="F114" s="251"/>
      <c r="G114" s="306"/>
      <c r="H114" s="251"/>
      <c r="I114" s="251"/>
    </row>
    <row r="115" spans="1:9" s="318" customFormat="1" x14ac:dyDescent="0.25">
      <c r="A115" s="314"/>
      <c r="B115" s="315"/>
      <c r="C115" s="316"/>
      <c r="D115" s="317"/>
      <c r="E115" s="316"/>
      <c r="F115" s="317"/>
      <c r="G115" s="316"/>
      <c r="H115" s="317"/>
      <c r="I115" s="317"/>
    </row>
    <row r="116" spans="1:9" s="307" customFormat="1" x14ac:dyDescent="0.25">
      <c r="A116" s="249"/>
      <c r="B116" s="250"/>
      <c r="C116" s="306"/>
      <c r="D116" s="251"/>
      <c r="E116" s="306"/>
      <c r="F116" s="251"/>
      <c r="G116" s="306"/>
      <c r="H116" s="251"/>
      <c r="I116" s="251"/>
    </row>
    <row r="117" spans="1:9" s="307" customFormat="1" x14ac:dyDescent="0.25">
      <c r="A117" s="249"/>
      <c r="B117" s="250"/>
      <c r="C117" s="306"/>
      <c r="D117" s="251"/>
      <c r="E117" s="306"/>
      <c r="F117" s="251"/>
      <c r="G117" s="306"/>
      <c r="H117" s="251"/>
      <c r="I117" s="251"/>
    </row>
    <row r="118" spans="1:9" s="307" customFormat="1" x14ac:dyDescent="0.25">
      <c r="A118" s="249"/>
      <c r="B118" s="250"/>
      <c r="C118" s="306"/>
      <c r="D118" s="251"/>
      <c r="E118" s="306"/>
      <c r="F118" s="251"/>
      <c r="G118" s="306"/>
      <c r="H118" s="251"/>
      <c r="I118" s="251"/>
    </row>
    <row r="119" spans="1:9" s="307" customFormat="1" x14ac:dyDescent="0.25">
      <c r="A119" s="249"/>
      <c r="B119" s="250"/>
      <c r="C119" s="306"/>
      <c r="D119" s="251"/>
      <c r="E119" s="306"/>
      <c r="F119" s="251"/>
      <c r="G119" s="306"/>
      <c r="H119" s="251"/>
      <c r="I119" s="251"/>
    </row>
    <row r="120" spans="1:9" s="307" customFormat="1" x14ac:dyDescent="0.25">
      <c r="A120" s="249"/>
      <c r="B120" s="250"/>
      <c r="C120" s="306"/>
      <c r="D120" s="251"/>
      <c r="E120" s="306"/>
      <c r="F120" s="251"/>
      <c r="G120" s="306"/>
      <c r="H120" s="251"/>
      <c r="I120" s="251"/>
    </row>
    <row r="121" spans="1:9" s="307" customFormat="1" x14ac:dyDescent="0.25">
      <c r="A121" s="249"/>
      <c r="B121" s="250"/>
      <c r="C121" s="306"/>
      <c r="D121" s="251"/>
      <c r="E121" s="306"/>
      <c r="F121" s="251"/>
      <c r="G121" s="306"/>
      <c r="H121" s="251"/>
      <c r="I121" s="251"/>
    </row>
    <row r="122" spans="1:9" s="307" customFormat="1" x14ac:dyDescent="0.25">
      <c r="A122" s="249"/>
      <c r="B122" s="250"/>
      <c r="C122" s="306"/>
      <c r="D122" s="251"/>
      <c r="E122" s="306"/>
      <c r="F122" s="251"/>
      <c r="G122" s="306"/>
      <c r="H122" s="251"/>
      <c r="I122" s="251"/>
    </row>
    <row r="123" spans="1:9" s="307" customFormat="1" x14ac:dyDescent="0.25">
      <c r="A123" s="249"/>
      <c r="B123" s="250"/>
      <c r="C123" s="306"/>
      <c r="D123" s="251"/>
      <c r="E123" s="306"/>
      <c r="F123" s="251"/>
      <c r="G123" s="306"/>
      <c r="H123" s="251"/>
      <c r="I123" s="251"/>
    </row>
    <row r="124" spans="1:9" s="307" customFormat="1" x14ac:dyDescent="0.25">
      <c r="A124" s="249"/>
      <c r="B124" s="250"/>
      <c r="C124" s="306"/>
      <c r="D124" s="251"/>
      <c r="E124" s="306"/>
      <c r="F124" s="251"/>
      <c r="G124" s="306"/>
      <c r="H124" s="251"/>
      <c r="I124" s="251"/>
    </row>
    <row r="125" spans="1:9" s="307" customFormat="1" x14ac:dyDescent="0.25">
      <c r="A125" s="249"/>
      <c r="B125" s="250"/>
      <c r="C125" s="306"/>
      <c r="D125" s="251"/>
      <c r="E125" s="306"/>
      <c r="F125" s="251"/>
      <c r="G125" s="306"/>
      <c r="H125" s="251"/>
      <c r="I125" s="251"/>
    </row>
    <row r="126" spans="1:9" s="307" customFormat="1" x14ac:dyDescent="0.25">
      <c r="A126" s="249"/>
      <c r="B126" s="250"/>
      <c r="C126" s="306"/>
      <c r="D126" s="251"/>
      <c r="E126" s="306"/>
      <c r="F126" s="251"/>
      <c r="G126" s="306"/>
      <c r="H126" s="251"/>
      <c r="I126" s="251"/>
    </row>
    <row r="127" spans="1:9" s="318" customFormat="1" x14ac:dyDescent="0.25">
      <c r="A127" s="314"/>
      <c r="B127" s="315"/>
      <c r="C127" s="316"/>
      <c r="D127" s="317"/>
      <c r="E127" s="316"/>
      <c r="F127" s="317"/>
      <c r="G127" s="316"/>
      <c r="H127" s="317"/>
      <c r="I127" s="317"/>
    </row>
    <row r="128" spans="1:9" s="307" customFormat="1" x14ac:dyDescent="0.25">
      <c r="A128" s="249"/>
      <c r="B128" s="250"/>
      <c r="C128" s="306"/>
      <c r="D128" s="251"/>
      <c r="E128" s="306"/>
      <c r="F128" s="251"/>
      <c r="G128" s="306"/>
      <c r="H128" s="251"/>
      <c r="I128" s="251"/>
    </row>
    <row r="129" spans="1:12" s="307" customFormat="1" x14ac:dyDescent="0.25">
      <c r="A129" s="249"/>
      <c r="B129" s="250"/>
      <c r="C129" s="306"/>
      <c r="D129" s="251"/>
      <c r="E129" s="306"/>
      <c r="F129" s="251"/>
      <c r="G129" s="306"/>
      <c r="H129" s="251"/>
      <c r="I129" s="251"/>
    </row>
    <row r="130" spans="1:12" s="318" customFormat="1" x14ac:dyDescent="0.25">
      <c r="A130" s="314"/>
      <c r="B130" s="315"/>
      <c r="C130" s="316"/>
      <c r="D130" s="317"/>
      <c r="E130" s="316"/>
      <c r="F130" s="317"/>
      <c r="G130" s="316"/>
      <c r="H130" s="317"/>
      <c r="I130" s="317"/>
    </row>
    <row r="131" spans="1:12" s="307" customFormat="1" x14ac:dyDescent="0.25">
      <c r="A131" s="249"/>
      <c r="B131" s="250"/>
      <c r="C131" s="306"/>
      <c r="D131" s="251"/>
      <c r="E131" s="306"/>
      <c r="F131" s="251"/>
      <c r="G131" s="306"/>
      <c r="H131" s="251"/>
      <c r="I131" s="251"/>
    </row>
    <row r="132" spans="1:12" s="307" customFormat="1" x14ac:dyDescent="0.25">
      <c r="A132" s="249"/>
      <c r="B132" s="250"/>
      <c r="C132" s="306"/>
      <c r="D132" s="251"/>
      <c r="E132" s="306"/>
      <c r="F132" s="251"/>
      <c r="G132" s="306"/>
      <c r="H132" s="251"/>
      <c r="I132" s="251"/>
    </row>
    <row r="133" spans="1:12" s="318" customFormat="1" x14ac:dyDescent="0.25">
      <c r="A133" s="314"/>
      <c r="B133" s="315"/>
      <c r="C133" s="316"/>
      <c r="D133" s="317"/>
      <c r="E133" s="316"/>
      <c r="F133" s="317"/>
      <c r="G133" s="316"/>
      <c r="H133" s="317"/>
      <c r="I133" s="317"/>
    </row>
    <row r="134" spans="1:12" s="307" customFormat="1" x14ac:dyDescent="0.25">
      <c r="A134" s="249"/>
      <c r="B134" s="250"/>
      <c r="C134" s="306"/>
      <c r="D134" s="251"/>
      <c r="E134" s="306"/>
      <c r="F134" s="251"/>
      <c r="G134" s="306"/>
      <c r="H134" s="251"/>
      <c r="I134" s="251"/>
    </row>
    <row r="135" spans="1:12" s="307" customFormat="1" x14ac:dyDescent="0.25">
      <c r="A135" s="249"/>
      <c r="B135" s="250"/>
      <c r="C135" s="306"/>
      <c r="D135" s="251"/>
      <c r="E135" s="306"/>
      <c r="F135" s="251"/>
      <c r="G135" s="306"/>
      <c r="H135" s="251"/>
      <c r="I135" s="251"/>
    </row>
    <row r="136" spans="1:12" s="307" customFormat="1" x14ac:dyDescent="0.25">
      <c r="A136" s="249"/>
      <c r="B136" s="250"/>
      <c r="C136" s="306"/>
      <c r="D136" s="251"/>
      <c r="E136" s="306"/>
      <c r="F136" s="251"/>
      <c r="G136" s="306"/>
      <c r="H136" s="251"/>
      <c r="I136" s="251"/>
    </row>
    <row r="137" spans="1:12" s="307" customFormat="1" x14ac:dyDescent="0.25">
      <c r="A137" s="249"/>
      <c r="B137" s="250"/>
      <c r="C137" s="306"/>
      <c r="D137" s="251"/>
      <c r="E137" s="338"/>
      <c r="F137" s="338"/>
      <c r="G137" s="306"/>
      <c r="H137" s="251"/>
      <c r="I137" s="251"/>
      <c r="K137" s="307">
        <v>139</v>
      </c>
      <c r="L137" s="307" t="s">
        <v>17</v>
      </c>
    </row>
    <row r="138" spans="1:12" s="307" customFormat="1" x14ac:dyDescent="0.25">
      <c r="A138" s="249"/>
      <c r="B138" s="250"/>
      <c r="C138" s="306"/>
      <c r="D138" s="251"/>
      <c r="E138" s="338"/>
      <c r="F138" s="338"/>
      <c r="G138" s="306"/>
      <c r="H138" s="251"/>
      <c r="I138" s="251"/>
      <c r="K138" s="307">
        <v>329</v>
      </c>
      <c r="L138" s="307" t="s">
        <v>17</v>
      </c>
    </row>
    <row r="139" spans="1:12" s="307" customFormat="1" x14ac:dyDescent="0.25">
      <c r="A139" s="249"/>
      <c r="B139" s="250"/>
      <c r="C139" s="306"/>
      <c r="D139" s="251"/>
      <c r="E139" s="338"/>
      <c r="F139" s="338"/>
      <c r="G139" s="306"/>
      <c r="H139" s="251"/>
      <c r="I139" s="251"/>
      <c r="K139" s="307">
        <v>110</v>
      </c>
      <c r="L139" s="307" t="s">
        <v>17</v>
      </c>
    </row>
    <row r="140" spans="1:12" s="307" customFormat="1" x14ac:dyDescent="0.25">
      <c r="A140" s="249"/>
      <c r="B140" s="250"/>
      <c r="C140" s="306"/>
      <c r="D140" s="251"/>
      <c r="E140" s="306"/>
      <c r="F140" s="251"/>
      <c r="G140" s="306"/>
      <c r="H140" s="251"/>
      <c r="I140" s="251"/>
    </row>
    <row r="141" spans="1:12" s="307" customFormat="1" ht="14.25" customHeight="1" x14ac:dyDescent="0.25">
      <c r="A141" s="249"/>
      <c r="B141" s="250"/>
      <c r="C141" s="306"/>
      <c r="D141" s="251"/>
      <c r="E141" s="306"/>
      <c r="F141" s="251"/>
      <c r="G141" s="306"/>
      <c r="H141" s="251"/>
      <c r="I141" s="251"/>
    </row>
    <row r="142" spans="1:12" s="307" customFormat="1" x14ac:dyDescent="0.25">
      <c r="A142" s="249"/>
      <c r="B142" s="250"/>
      <c r="C142" s="306"/>
      <c r="D142" s="251"/>
      <c r="E142" s="306"/>
      <c r="F142" s="251"/>
      <c r="G142" s="306"/>
      <c r="H142" s="251"/>
      <c r="I142" s="251"/>
    </row>
    <row r="143" spans="1:12" s="307" customFormat="1" x14ac:dyDescent="0.25">
      <c r="A143" s="249"/>
      <c r="B143" s="250"/>
      <c r="C143" s="306"/>
      <c r="D143" s="251"/>
      <c r="E143" s="306"/>
      <c r="F143" s="251"/>
      <c r="G143" s="306"/>
      <c r="H143" s="251"/>
      <c r="I143" s="251"/>
    </row>
    <row r="144" spans="1:12" s="307" customFormat="1" x14ac:dyDescent="0.25">
      <c r="A144" s="335"/>
      <c r="B144" s="336"/>
      <c r="C144" s="337"/>
      <c r="D144" s="338"/>
      <c r="E144" s="337"/>
      <c r="F144" s="338"/>
      <c r="G144" s="337"/>
      <c r="H144" s="338"/>
      <c r="I144" s="338"/>
    </row>
    <row r="145" spans="1:11" s="307" customFormat="1" x14ac:dyDescent="0.25">
      <c r="A145" s="249"/>
      <c r="B145" s="250"/>
      <c r="C145" s="306"/>
      <c r="D145" s="251"/>
      <c r="E145" s="306"/>
      <c r="F145" s="251"/>
      <c r="G145" s="306"/>
      <c r="H145" s="251"/>
      <c r="I145" s="251"/>
    </row>
    <row r="146" spans="1:11" s="307" customFormat="1" x14ac:dyDescent="0.25">
      <c r="A146" s="249"/>
      <c r="B146" s="250"/>
      <c r="C146" s="306"/>
      <c r="D146" s="251"/>
      <c r="E146" s="306"/>
      <c r="F146" s="251"/>
      <c r="G146" s="306"/>
      <c r="H146" s="251"/>
      <c r="I146" s="251"/>
    </row>
    <row r="147" spans="1:11" s="307" customFormat="1" x14ac:dyDescent="0.25">
      <c r="A147" s="249"/>
      <c r="B147" s="250"/>
      <c r="C147" s="306"/>
      <c r="D147" s="251"/>
      <c r="E147" s="306"/>
      <c r="F147" s="251"/>
      <c r="G147" s="306"/>
      <c r="H147" s="251"/>
      <c r="I147" s="251"/>
    </row>
    <row r="148" spans="1:11" s="307" customFormat="1" x14ac:dyDescent="0.25">
      <c r="A148" s="249"/>
      <c r="B148" s="250"/>
      <c r="C148" s="306"/>
      <c r="D148" s="251"/>
      <c r="E148" s="306"/>
      <c r="F148" s="251"/>
      <c r="G148" s="306"/>
      <c r="H148" s="251"/>
      <c r="I148" s="251"/>
      <c r="K148" s="346">
        <f>C148/3</f>
        <v>0</v>
      </c>
    </row>
    <row r="149" spans="1:11" s="307" customFormat="1" x14ac:dyDescent="0.25">
      <c r="A149" s="249"/>
      <c r="B149" s="250"/>
      <c r="C149" s="306"/>
      <c r="D149" s="251"/>
      <c r="E149" s="306"/>
      <c r="F149" s="251"/>
      <c r="G149" s="306"/>
      <c r="H149" s="251"/>
      <c r="I149" s="251"/>
    </row>
    <row r="150" spans="1:11" s="307" customFormat="1" x14ac:dyDescent="0.25">
      <c r="A150" s="249"/>
      <c r="B150" s="250"/>
      <c r="C150" s="306"/>
      <c r="D150" s="251"/>
      <c r="E150" s="306"/>
      <c r="F150" s="251"/>
      <c r="G150" s="306"/>
      <c r="H150" s="251"/>
      <c r="I150" s="251"/>
    </row>
    <row r="151" spans="1:11" s="307" customFormat="1" x14ac:dyDescent="0.25">
      <c r="A151" s="249"/>
      <c r="B151" s="250"/>
      <c r="C151" s="306"/>
      <c r="D151" s="251"/>
      <c r="E151" s="306"/>
      <c r="F151" s="251"/>
      <c r="G151" s="306"/>
      <c r="H151" s="251"/>
      <c r="I151" s="251"/>
    </row>
    <row r="152" spans="1:11" s="307" customFormat="1" x14ac:dyDescent="0.25">
      <c r="A152" s="249"/>
      <c r="B152" s="250"/>
      <c r="C152" s="306"/>
      <c r="D152" s="251"/>
      <c r="E152" s="306"/>
      <c r="F152" s="306"/>
      <c r="G152" s="306"/>
      <c r="H152" s="251"/>
      <c r="I152" s="251"/>
    </row>
    <row r="153" spans="1:11" s="307" customFormat="1" x14ac:dyDescent="0.25">
      <c r="A153" s="249"/>
      <c r="B153" s="250"/>
      <c r="C153" s="306"/>
      <c r="D153" s="251"/>
      <c r="E153" s="306"/>
      <c r="F153" s="306"/>
      <c r="G153" s="306"/>
      <c r="H153" s="251"/>
      <c r="I153" s="251"/>
    </row>
    <row r="154" spans="1:11" s="307" customFormat="1" x14ac:dyDescent="0.25">
      <c r="A154" s="249"/>
      <c r="B154" s="250"/>
      <c r="C154" s="306"/>
      <c r="D154" s="251"/>
      <c r="E154" s="306"/>
      <c r="F154" s="306"/>
      <c r="G154" s="306"/>
      <c r="H154" s="251"/>
      <c r="I154" s="251"/>
    </row>
    <row r="155" spans="1:11" s="307" customFormat="1" x14ac:dyDescent="0.25">
      <c r="A155" s="335"/>
      <c r="B155" s="336"/>
      <c r="C155" s="337"/>
      <c r="D155" s="338"/>
      <c r="E155" s="337"/>
      <c r="F155" s="338"/>
      <c r="G155" s="337"/>
      <c r="H155" s="338"/>
      <c r="I155" s="338"/>
    </row>
    <row r="156" spans="1:11" s="307" customFormat="1" x14ac:dyDescent="0.25">
      <c r="A156" s="249"/>
      <c r="B156" s="250"/>
      <c r="C156" s="306"/>
      <c r="D156" s="251"/>
      <c r="E156" s="306"/>
      <c r="F156" s="251"/>
      <c r="G156" s="306"/>
      <c r="H156" s="251"/>
      <c r="I156" s="251"/>
    </row>
    <row r="157" spans="1:11" s="307" customFormat="1" x14ac:dyDescent="0.25">
      <c r="A157" s="249"/>
      <c r="B157" s="250"/>
      <c r="C157" s="306"/>
      <c r="D157" s="251"/>
      <c r="E157" s="306"/>
      <c r="F157" s="251"/>
      <c r="G157" s="306"/>
      <c r="H157" s="251"/>
      <c r="I157" s="251"/>
    </row>
    <row r="158" spans="1:11" s="307" customFormat="1" x14ac:dyDescent="0.25">
      <c r="A158" s="249"/>
      <c r="B158" s="250"/>
      <c r="C158" s="306"/>
      <c r="D158" s="251"/>
      <c r="E158" s="306"/>
      <c r="F158" s="251"/>
      <c r="G158" s="306"/>
      <c r="H158" s="251"/>
      <c r="I158" s="251"/>
    </row>
    <row r="159" spans="1:11" s="307" customFormat="1" x14ac:dyDescent="0.25">
      <c r="A159" s="335"/>
      <c r="B159" s="336"/>
      <c r="C159" s="337"/>
      <c r="D159" s="338"/>
      <c r="E159" s="337"/>
      <c r="F159" s="338"/>
      <c r="G159" s="337"/>
      <c r="H159" s="338"/>
      <c r="I159" s="338"/>
    </row>
    <row r="160" spans="1:11" s="307" customFormat="1" x14ac:dyDescent="0.25">
      <c r="A160" s="249"/>
      <c r="B160" s="250"/>
      <c r="C160" s="306"/>
      <c r="D160" s="251"/>
      <c r="E160" s="306"/>
      <c r="F160" s="251"/>
      <c r="G160" s="306"/>
      <c r="H160" s="251"/>
      <c r="I160" s="251"/>
    </row>
    <row r="161" spans="1:9" s="307" customFormat="1" x14ac:dyDescent="0.25">
      <c r="A161" s="249"/>
      <c r="B161" s="250"/>
      <c r="C161" s="306"/>
      <c r="D161" s="251"/>
      <c r="E161" s="306"/>
      <c r="F161" s="251"/>
      <c r="G161" s="306"/>
      <c r="H161" s="251"/>
      <c r="I161" s="251"/>
    </row>
    <row r="162" spans="1:9" s="307" customFormat="1" x14ac:dyDescent="0.25">
      <c r="A162" s="249"/>
      <c r="B162" s="250"/>
      <c r="C162" s="306"/>
      <c r="D162" s="251"/>
      <c r="E162" s="306"/>
      <c r="F162" s="251"/>
      <c r="G162" s="306"/>
      <c r="H162" s="251"/>
      <c r="I162" s="251"/>
    </row>
    <row r="163" spans="1:9" s="307" customFormat="1" x14ac:dyDescent="0.25">
      <c r="A163" s="249"/>
      <c r="B163" s="250"/>
      <c r="C163" s="306"/>
      <c r="D163" s="251"/>
      <c r="E163" s="306"/>
      <c r="F163" s="251"/>
      <c r="G163" s="306"/>
      <c r="H163" s="251"/>
      <c r="I163" s="251"/>
    </row>
    <row r="164" spans="1:9" s="307" customFormat="1" x14ac:dyDescent="0.25">
      <c r="A164" s="249"/>
      <c r="B164" s="250"/>
      <c r="C164" s="306"/>
      <c r="D164" s="251"/>
      <c r="E164" s="306"/>
      <c r="F164" s="251"/>
      <c r="G164" s="306"/>
      <c r="H164" s="251"/>
      <c r="I164" s="251"/>
    </row>
    <row r="165" spans="1:9" s="307" customFormat="1" x14ac:dyDescent="0.25">
      <c r="A165" s="249"/>
      <c r="B165" s="250"/>
      <c r="C165" s="306"/>
      <c r="D165" s="251"/>
      <c r="E165" s="306"/>
      <c r="F165" s="251"/>
      <c r="G165" s="306"/>
      <c r="H165" s="251"/>
      <c r="I165" s="251"/>
    </row>
    <row r="166" spans="1:9" s="307" customFormat="1" x14ac:dyDescent="0.25">
      <c r="A166" s="249"/>
      <c r="B166" s="250"/>
      <c r="C166" s="306"/>
      <c r="D166" s="251"/>
      <c r="E166" s="306"/>
      <c r="F166" s="251"/>
      <c r="G166" s="306"/>
      <c r="H166" s="251"/>
      <c r="I166" s="251"/>
    </row>
    <row r="167" spans="1:9" s="307" customFormat="1" x14ac:dyDescent="0.25">
      <c r="A167" s="249"/>
      <c r="B167" s="250"/>
      <c r="C167" s="306"/>
      <c r="D167" s="251"/>
      <c r="E167" s="306"/>
      <c r="F167" s="251"/>
      <c r="G167" s="306"/>
      <c r="H167" s="251"/>
      <c r="I167" s="251"/>
    </row>
    <row r="168" spans="1:9" s="307" customFormat="1" x14ac:dyDescent="0.25">
      <c r="A168" s="249"/>
      <c r="B168" s="250"/>
      <c r="C168" s="306"/>
      <c r="D168" s="251"/>
      <c r="E168" s="306"/>
      <c r="F168" s="251"/>
      <c r="G168" s="306"/>
      <c r="H168" s="251"/>
      <c r="I168" s="251"/>
    </row>
    <row r="169" spans="1:9" s="318" customFormat="1" x14ac:dyDescent="0.25">
      <c r="A169" s="314"/>
      <c r="B169" s="315"/>
      <c r="C169" s="316"/>
      <c r="D169" s="317"/>
      <c r="E169" s="316"/>
      <c r="F169" s="317"/>
      <c r="G169" s="316"/>
      <c r="H169" s="317"/>
      <c r="I169" s="317"/>
    </row>
    <row r="170" spans="1:9" s="307" customFormat="1" x14ac:dyDescent="0.25">
      <c r="A170" s="249"/>
      <c r="B170" s="250"/>
      <c r="C170" s="306"/>
      <c r="D170" s="251"/>
      <c r="E170" s="306"/>
      <c r="F170" s="251"/>
      <c r="G170" s="306"/>
      <c r="H170" s="251"/>
      <c r="I170" s="251"/>
    </row>
    <row r="171" spans="1:9" s="307" customFormat="1" x14ac:dyDescent="0.25">
      <c r="A171" s="249"/>
      <c r="B171" s="250"/>
      <c r="C171" s="306"/>
      <c r="D171" s="251"/>
      <c r="E171" s="306"/>
      <c r="F171" s="251"/>
      <c r="G171" s="306"/>
      <c r="H171" s="251"/>
      <c r="I171" s="251"/>
    </row>
    <row r="172" spans="1:9" s="307" customFormat="1" x14ac:dyDescent="0.25">
      <c r="A172" s="249"/>
      <c r="B172" s="250"/>
      <c r="C172" s="306"/>
      <c r="D172" s="251"/>
      <c r="E172" s="306"/>
      <c r="F172" s="251"/>
      <c r="G172" s="306"/>
      <c r="H172" s="251"/>
      <c r="I172" s="251"/>
    </row>
    <row r="173" spans="1:9" s="318" customFormat="1" x14ac:dyDescent="0.25">
      <c r="A173" s="314"/>
      <c r="B173" s="315"/>
      <c r="C173" s="316"/>
      <c r="D173" s="317"/>
      <c r="E173" s="316"/>
      <c r="F173" s="317"/>
      <c r="G173" s="316"/>
      <c r="H173" s="317"/>
      <c r="I173" s="317"/>
    </row>
    <row r="174" spans="1:9" s="307" customFormat="1" x14ac:dyDescent="0.25">
      <c r="A174" s="249"/>
      <c r="B174" s="250"/>
      <c r="C174" s="306"/>
      <c r="D174" s="251"/>
      <c r="E174" s="306"/>
      <c r="F174" s="251"/>
      <c r="G174" s="306"/>
      <c r="H174" s="251"/>
      <c r="I174" s="251"/>
    </row>
    <row r="175" spans="1:9" s="307" customFormat="1" x14ac:dyDescent="0.25">
      <c r="A175" s="249"/>
      <c r="B175" s="250"/>
      <c r="C175" s="306"/>
      <c r="D175" s="251"/>
      <c r="E175" s="306"/>
      <c r="F175" s="251"/>
      <c r="G175" s="306"/>
      <c r="H175" s="251"/>
      <c r="I175" s="251"/>
    </row>
    <row r="176" spans="1:9" s="307" customFormat="1" x14ac:dyDescent="0.25">
      <c r="A176" s="249"/>
      <c r="B176" s="250"/>
      <c r="C176" s="306"/>
      <c r="D176" s="251"/>
      <c r="E176" s="306"/>
      <c r="F176" s="251"/>
      <c r="G176" s="306"/>
      <c r="H176" s="251"/>
      <c r="I176" s="251"/>
    </row>
    <row r="177" spans="1:9" s="307" customFormat="1" x14ac:dyDescent="0.25">
      <c r="A177" s="249"/>
      <c r="B177" s="250"/>
      <c r="C177" s="306"/>
      <c r="D177" s="251"/>
      <c r="E177" s="306"/>
      <c r="F177" s="251"/>
      <c r="G177" s="306"/>
      <c r="H177" s="251"/>
      <c r="I177" s="251"/>
    </row>
    <row r="178" spans="1:9" s="307" customFormat="1" x14ac:dyDescent="0.25">
      <c r="A178" s="249"/>
      <c r="B178" s="250"/>
      <c r="C178" s="306"/>
      <c r="D178" s="251"/>
      <c r="E178" s="306"/>
      <c r="F178" s="251"/>
      <c r="G178" s="306"/>
      <c r="H178" s="251"/>
      <c r="I178" s="251"/>
    </row>
    <row r="179" spans="1:9" s="307" customFormat="1" x14ac:dyDescent="0.25">
      <c r="A179" s="249"/>
      <c r="B179" s="250"/>
      <c r="C179" s="306"/>
      <c r="D179" s="251"/>
      <c r="E179" s="306"/>
      <c r="F179" s="251"/>
      <c r="G179" s="306"/>
      <c r="H179" s="251"/>
      <c r="I179" s="251"/>
    </row>
    <row r="180" spans="1:9" s="307" customFormat="1" x14ac:dyDescent="0.25">
      <c r="A180" s="249"/>
      <c r="B180" s="250"/>
      <c r="C180" s="306"/>
      <c r="D180" s="251"/>
      <c r="E180" s="306"/>
      <c r="F180" s="251"/>
      <c r="G180" s="306"/>
      <c r="H180" s="251"/>
      <c r="I180" s="251"/>
    </row>
    <row r="181" spans="1:9" s="307" customFormat="1" x14ac:dyDescent="0.25">
      <c r="A181" s="249"/>
      <c r="B181" s="250"/>
      <c r="C181" s="306"/>
      <c r="D181" s="251"/>
      <c r="E181" s="306"/>
      <c r="F181" s="251"/>
      <c r="G181" s="306"/>
      <c r="H181" s="251"/>
      <c r="I181" s="251"/>
    </row>
    <row r="182" spans="1:9" s="307" customFormat="1" x14ac:dyDescent="0.25">
      <c r="A182" s="249"/>
      <c r="B182" s="250"/>
      <c r="C182" s="306"/>
      <c r="D182" s="251"/>
      <c r="E182" s="306"/>
      <c r="F182" s="251"/>
      <c r="G182" s="306"/>
      <c r="H182" s="251"/>
      <c r="I182" s="251"/>
    </row>
    <row r="183" spans="1:9" s="307" customFormat="1" x14ac:dyDescent="0.25">
      <c r="A183" s="249"/>
      <c r="B183" s="250"/>
      <c r="C183" s="306"/>
      <c r="D183" s="251"/>
      <c r="E183" s="306"/>
      <c r="F183" s="251"/>
      <c r="G183" s="306"/>
      <c r="H183" s="251"/>
      <c r="I183" s="251"/>
    </row>
    <row r="184" spans="1:9" s="307" customFormat="1" x14ac:dyDescent="0.25">
      <c r="A184" s="249"/>
      <c r="B184" s="250"/>
      <c r="C184" s="306"/>
      <c r="D184" s="251"/>
      <c r="E184" s="306"/>
      <c r="F184" s="251"/>
      <c r="G184" s="306"/>
      <c r="H184" s="251"/>
      <c r="I184" s="251"/>
    </row>
    <row r="185" spans="1:9" s="307" customFormat="1" x14ac:dyDescent="0.25">
      <c r="A185" s="249"/>
      <c r="B185" s="250"/>
      <c r="C185" s="306"/>
      <c r="D185" s="251"/>
      <c r="E185" s="306"/>
      <c r="F185" s="251"/>
      <c r="G185" s="306"/>
      <c r="H185" s="251"/>
      <c r="I185" s="251"/>
    </row>
    <row r="186" spans="1:9" s="307" customFormat="1" x14ac:dyDescent="0.25">
      <c r="A186" s="249"/>
      <c r="B186" s="250"/>
      <c r="C186" s="306"/>
      <c r="D186" s="251"/>
      <c r="E186" s="306"/>
      <c r="F186" s="251"/>
      <c r="G186" s="306"/>
      <c r="H186" s="251"/>
      <c r="I186" s="251"/>
    </row>
    <row r="187" spans="1:9" s="307" customFormat="1" x14ac:dyDescent="0.25">
      <c r="A187" s="249"/>
      <c r="B187" s="250"/>
      <c r="C187" s="306"/>
      <c r="D187" s="251"/>
      <c r="E187" s="306"/>
      <c r="F187" s="251"/>
      <c r="G187" s="306"/>
      <c r="H187" s="251"/>
      <c r="I187" s="251"/>
    </row>
    <row r="188" spans="1:9" s="307" customFormat="1" x14ac:dyDescent="0.25">
      <c r="A188" s="249"/>
      <c r="B188" s="250"/>
      <c r="C188" s="306"/>
      <c r="D188" s="251"/>
      <c r="E188" s="306"/>
      <c r="F188" s="251"/>
      <c r="G188" s="306"/>
      <c r="H188" s="251"/>
      <c r="I188" s="251"/>
    </row>
    <row r="189" spans="1:9" s="307" customFormat="1" x14ac:dyDescent="0.25">
      <c r="A189" s="249"/>
      <c r="B189" s="250"/>
      <c r="C189" s="306"/>
      <c r="D189" s="251"/>
      <c r="E189" s="306"/>
      <c r="F189" s="251"/>
      <c r="G189" s="306"/>
      <c r="H189" s="251"/>
      <c r="I189" s="251"/>
    </row>
    <row r="190" spans="1:9" s="307" customFormat="1" x14ac:dyDescent="0.25">
      <c r="A190" s="335"/>
      <c r="B190" s="336"/>
      <c r="C190" s="337"/>
      <c r="D190" s="338"/>
      <c r="E190" s="337"/>
      <c r="F190" s="338"/>
      <c r="G190" s="337"/>
      <c r="H190" s="338"/>
      <c r="I190" s="338"/>
    </row>
    <row r="191" spans="1:9" s="307" customFormat="1" x14ac:dyDescent="0.25">
      <c r="A191" s="249"/>
      <c r="B191" s="250"/>
      <c r="C191" s="306"/>
      <c r="D191" s="251"/>
      <c r="E191" s="306"/>
      <c r="F191" s="251"/>
      <c r="G191" s="306"/>
      <c r="H191" s="251"/>
      <c r="I191" s="251"/>
    </row>
    <row r="192" spans="1:9" s="307" customFormat="1" x14ac:dyDescent="0.25">
      <c r="A192" s="249"/>
      <c r="B192" s="250"/>
      <c r="C192" s="306"/>
      <c r="D192" s="251"/>
      <c r="E192" s="306"/>
      <c r="F192" s="251"/>
      <c r="G192" s="306"/>
      <c r="H192" s="251"/>
      <c r="I192" s="251"/>
    </row>
    <row r="193" spans="1:14" s="307" customFormat="1" x14ac:dyDescent="0.25">
      <c r="A193" s="249"/>
      <c r="B193" s="250"/>
      <c r="C193" s="306"/>
      <c r="D193" s="251"/>
      <c r="E193" s="306"/>
      <c r="F193" s="251"/>
      <c r="G193" s="306"/>
      <c r="H193" s="251"/>
      <c r="I193" s="251"/>
    </row>
    <row r="194" spans="1:14" s="307" customFormat="1" x14ac:dyDescent="0.25">
      <c r="A194" s="249"/>
      <c r="B194" s="250"/>
      <c r="C194" s="306"/>
      <c r="D194" s="251"/>
      <c r="E194" s="306"/>
      <c r="F194" s="251"/>
      <c r="G194" s="306"/>
      <c r="H194" s="251"/>
      <c r="I194" s="251"/>
    </row>
    <row r="195" spans="1:14" s="307" customFormat="1" x14ac:dyDescent="0.25">
      <c r="A195" s="249"/>
      <c r="B195" s="250"/>
      <c r="C195" s="306"/>
      <c r="D195" s="251"/>
      <c r="E195" s="306"/>
      <c r="F195" s="251"/>
      <c r="G195" s="306"/>
      <c r="H195" s="251"/>
      <c r="I195" s="251"/>
    </row>
    <row r="196" spans="1:14" s="307" customFormat="1" x14ac:dyDescent="0.25">
      <c r="A196" s="249"/>
      <c r="B196" s="250"/>
      <c r="C196" s="306"/>
      <c r="D196" s="251"/>
      <c r="E196" s="306"/>
      <c r="F196" s="251"/>
      <c r="G196" s="306"/>
      <c r="H196" s="251"/>
      <c r="I196" s="251"/>
    </row>
    <row r="197" spans="1:14" s="307" customFormat="1" x14ac:dyDescent="0.25">
      <c r="A197" s="335"/>
      <c r="B197" s="336"/>
      <c r="C197" s="337"/>
      <c r="D197" s="338"/>
      <c r="E197" s="337"/>
      <c r="F197" s="338"/>
      <c r="G197" s="337"/>
      <c r="H197" s="338"/>
      <c r="I197" s="338"/>
    </row>
    <row r="198" spans="1:14" s="318" customFormat="1" x14ac:dyDescent="0.25">
      <c r="A198" s="314"/>
      <c r="B198" s="315"/>
      <c r="C198" s="316"/>
      <c r="D198" s="317"/>
      <c r="E198" s="316"/>
      <c r="F198" s="317"/>
      <c r="G198" s="316"/>
      <c r="H198" s="317"/>
      <c r="I198" s="317"/>
    </row>
    <row r="199" spans="1:14" s="307" customFormat="1" x14ac:dyDescent="0.25">
      <c r="A199" s="249"/>
      <c r="B199" s="250"/>
      <c r="C199" s="306"/>
      <c r="D199" s="251"/>
      <c r="E199" s="306"/>
      <c r="F199" s="251"/>
      <c r="G199" s="306"/>
      <c r="H199" s="251"/>
      <c r="I199" s="251"/>
    </row>
    <row r="200" spans="1:14" s="307" customFormat="1" x14ac:dyDescent="0.25">
      <c r="A200" s="249"/>
      <c r="B200" s="250"/>
      <c r="C200" s="306"/>
      <c r="D200" s="251"/>
      <c r="E200" s="306"/>
      <c r="F200" s="251"/>
      <c r="G200" s="306"/>
      <c r="H200" s="251"/>
      <c r="I200" s="251"/>
    </row>
    <row r="201" spans="1:14" s="307" customFormat="1" x14ac:dyDescent="0.25">
      <c r="A201" s="249"/>
      <c r="B201" s="250"/>
      <c r="C201" s="306"/>
      <c r="D201" s="251"/>
      <c r="E201" s="306"/>
      <c r="F201" s="251"/>
      <c r="G201" s="306"/>
      <c r="H201" s="251"/>
      <c r="I201" s="251"/>
    </row>
    <row r="202" spans="1:14" s="307" customFormat="1" x14ac:dyDescent="0.25">
      <c r="A202" s="249"/>
      <c r="B202" s="250"/>
      <c r="C202" s="306"/>
      <c r="D202" s="251"/>
      <c r="E202" s="306"/>
      <c r="F202" s="251"/>
      <c r="G202" s="306"/>
      <c r="H202" s="251"/>
      <c r="I202" s="251"/>
    </row>
    <row r="203" spans="1:14" s="307" customFormat="1" x14ac:dyDescent="0.25">
      <c r="A203" s="249"/>
      <c r="B203" s="250"/>
      <c r="C203" s="306"/>
      <c r="D203" s="251"/>
      <c r="E203" s="306"/>
      <c r="F203" s="251"/>
      <c r="G203" s="306"/>
      <c r="H203" s="251"/>
      <c r="I203" s="251"/>
    </row>
    <row r="204" spans="1:14" s="307" customFormat="1" x14ac:dyDescent="0.25">
      <c r="A204" s="249"/>
      <c r="B204" s="250"/>
      <c r="C204" s="306"/>
      <c r="D204" s="251"/>
      <c r="E204" s="306"/>
      <c r="F204" s="251"/>
      <c r="G204" s="306"/>
      <c r="H204" s="251"/>
      <c r="I204" s="251"/>
    </row>
    <row r="205" spans="1:14" s="307" customFormat="1" x14ac:dyDescent="0.25">
      <c r="A205" s="249"/>
      <c r="B205" s="250"/>
      <c r="C205" s="306"/>
      <c r="D205" s="251"/>
      <c r="E205" s="306"/>
      <c r="F205" s="251"/>
      <c r="G205" s="306"/>
      <c r="H205" s="251"/>
      <c r="I205" s="251"/>
    </row>
    <row r="206" spans="1:14" s="307" customFormat="1" x14ac:dyDescent="0.25">
      <c r="A206" s="249"/>
      <c r="B206" s="250"/>
      <c r="C206" s="306"/>
      <c r="D206" s="251"/>
      <c r="E206" s="306"/>
      <c r="F206" s="251"/>
      <c r="G206" s="306"/>
      <c r="H206" s="251"/>
      <c r="I206" s="251"/>
    </row>
    <row r="207" spans="1:14" s="307" customFormat="1" x14ac:dyDescent="0.25">
      <c r="A207" s="249"/>
      <c r="B207" s="250"/>
      <c r="C207" s="306"/>
      <c r="D207" s="251"/>
      <c r="E207" s="306"/>
      <c r="F207" s="251"/>
      <c r="G207" s="306"/>
      <c r="H207" s="251"/>
      <c r="I207" s="251"/>
      <c r="N207" s="307" t="s">
        <v>249</v>
      </c>
    </row>
    <row r="208" spans="1:14" s="307" customFormat="1" x14ac:dyDescent="0.25">
      <c r="A208" s="249"/>
      <c r="B208" s="250"/>
      <c r="C208" s="306"/>
      <c r="D208" s="251"/>
      <c r="E208" s="306"/>
      <c r="F208" s="251"/>
      <c r="G208" s="306"/>
      <c r="H208" s="251"/>
      <c r="I208" s="251"/>
    </row>
    <row r="209" spans="1:9" s="307" customFormat="1" x14ac:dyDescent="0.25">
      <c r="A209" s="249"/>
      <c r="B209" s="250"/>
      <c r="C209" s="306"/>
      <c r="D209" s="251"/>
      <c r="E209" s="306"/>
      <c r="F209" s="251"/>
      <c r="G209" s="306"/>
      <c r="H209" s="251"/>
      <c r="I209" s="251"/>
    </row>
    <row r="210" spans="1:9" s="307" customFormat="1" x14ac:dyDescent="0.25">
      <c r="A210" s="249"/>
      <c r="B210" s="250"/>
      <c r="C210" s="306"/>
      <c r="D210" s="251"/>
      <c r="E210" s="306"/>
      <c r="F210" s="251"/>
      <c r="G210" s="306"/>
      <c r="H210" s="251"/>
      <c r="I210" s="251"/>
    </row>
    <row r="211" spans="1:9" s="307" customFormat="1" x14ac:dyDescent="0.25">
      <c r="A211" s="249"/>
      <c r="B211" s="250"/>
      <c r="C211" s="306"/>
      <c r="D211" s="251"/>
      <c r="E211" s="306"/>
      <c r="F211" s="251"/>
      <c r="G211" s="306"/>
      <c r="H211" s="251"/>
      <c r="I211" s="251"/>
    </row>
    <row r="212" spans="1:9" s="307" customFormat="1" x14ac:dyDescent="0.25">
      <c r="A212" s="249"/>
      <c r="B212" s="250"/>
      <c r="C212" s="306"/>
      <c r="D212" s="251"/>
      <c r="E212" s="306"/>
      <c r="F212" s="251"/>
      <c r="G212" s="306"/>
      <c r="H212" s="251"/>
      <c r="I212" s="251"/>
    </row>
    <row r="213" spans="1:9" s="307" customFormat="1" x14ac:dyDescent="0.25">
      <c r="A213" s="249"/>
      <c r="B213" s="250"/>
      <c r="C213" s="306"/>
      <c r="D213" s="251"/>
      <c r="E213" s="306"/>
      <c r="F213" s="251"/>
      <c r="G213" s="306"/>
      <c r="H213" s="251"/>
      <c r="I213" s="251"/>
    </row>
    <row r="214" spans="1:9" s="318" customFormat="1" x14ac:dyDescent="0.25">
      <c r="A214" s="314"/>
      <c r="B214" s="315"/>
      <c r="C214" s="316"/>
      <c r="D214" s="317"/>
      <c r="E214" s="316"/>
      <c r="F214" s="317"/>
      <c r="G214" s="316"/>
      <c r="H214" s="317"/>
      <c r="I214" s="317"/>
    </row>
    <row r="215" spans="1:9" s="307" customFormat="1" x14ac:dyDescent="0.25">
      <c r="A215" s="249"/>
      <c r="B215" s="250"/>
      <c r="C215" s="306"/>
      <c r="D215" s="251"/>
      <c r="E215" s="306"/>
      <c r="F215" s="251"/>
      <c r="G215" s="306"/>
      <c r="H215" s="251"/>
      <c r="I215" s="251"/>
    </row>
    <row r="216" spans="1:9" s="318" customFormat="1" x14ac:dyDescent="0.25">
      <c r="A216" s="314"/>
      <c r="B216" s="315"/>
      <c r="C216" s="316"/>
      <c r="D216" s="317"/>
      <c r="E216" s="316"/>
      <c r="F216" s="317"/>
      <c r="G216" s="316"/>
      <c r="H216" s="317"/>
      <c r="I216" s="317"/>
    </row>
    <row r="217" spans="1:9" s="320" customFormat="1" x14ac:dyDescent="0.25">
      <c r="A217" s="249"/>
      <c r="B217" s="250"/>
      <c r="C217" s="306"/>
      <c r="D217" s="251"/>
      <c r="E217" s="306"/>
      <c r="F217" s="251"/>
      <c r="G217" s="306"/>
      <c r="H217" s="251"/>
      <c r="I217" s="251"/>
    </row>
    <row r="218" spans="1:9" s="319" customFormat="1" x14ac:dyDescent="0.25">
      <c r="A218" s="314"/>
      <c r="B218" s="315"/>
      <c r="C218" s="316"/>
      <c r="D218" s="317"/>
      <c r="E218" s="316"/>
      <c r="F218" s="317"/>
      <c r="G218" s="316"/>
      <c r="H218" s="317"/>
      <c r="I218" s="317"/>
    </row>
    <row r="219" spans="1:9" s="320" customFormat="1" x14ac:dyDescent="0.25">
      <c r="A219" s="249"/>
      <c r="B219" s="250"/>
      <c r="C219" s="306"/>
      <c r="D219" s="251"/>
      <c r="E219" s="306"/>
      <c r="F219" s="251"/>
      <c r="G219" s="306"/>
      <c r="H219" s="251"/>
      <c r="I219" s="251"/>
    </row>
    <row r="220" spans="1:9" s="320" customFormat="1" x14ac:dyDescent="0.25">
      <c r="A220" s="249"/>
      <c r="B220" s="250"/>
      <c r="C220" s="306"/>
      <c r="D220" s="251"/>
      <c r="E220" s="306"/>
      <c r="F220" s="251"/>
      <c r="G220" s="306"/>
      <c r="H220" s="251"/>
      <c r="I220" s="251"/>
    </row>
    <row r="221" spans="1:9" s="320" customFormat="1" x14ac:dyDescent="0.25">
      <c r="A221" s="249"/>
      <c r="B221" s="250"/>
      <c r="C221" s="306"/>
      <c r="D221" s="251"/>
      <c r="E221" s="306"/>
      <c r="F221" s="251"/>
      <c r="G221" s="306"/>
      <c r="H221" s="251"/>
      <c r="I221" s="251"/>
    </row>
    <row r="222" spans="1:9" s="319" customFormat="1" x14ac:dyDescent="0.25">
      <c r="A222" s="314"/>
      <c r="B222" s="315"/>
      <c r="C222" s="316"/>
      <c r="D222" s="317"/>
      <c r="E222" s="316"/>
      <c r="F222" s="317"/>
      <c r="G222" s="316"/>
      <c r="H222" s="317"/>
      <c r="I222" s="317"/>
    </row>
    <row r="223" spans="1:9" s="320" customFormat="1" x14ac:dyDescent="0.25">
      <c r="A223" s="249"/>
      <c r="B223" s="250"/>
      <c r="C223" s="306"/>
      <c r="D223" s="251"/>
      <c r="E223" s="306"/>
      <c r="F223" s="251"/>
      <c r="G223" s="306"/>
      <c r="H223" s="251"/>
      <c r="I223" s="251"/>
    </row>
    <row r="224" spans="1:9" s="320" customFormat="1" x14ac:dyDescent="0.25">
      <c r="A224" s="249"/>
      <c r="B224" s="250"/>
      <c r="C224" s="306"/>
      <c r="D224" s="251"/>
      <c r="E224" s="306"/>
      <c r="F224" s="251"/>
      <c r="G224" s="306"/>
      <c r="H224" s="251"/>
      <c r="I224" s="251"/>
    </row>
    <row r="225" spans="1:9" s="319" customFormat="1" x14ac:dyDescent="0.25">
      <c r="A225" s="314"/>
      <c r="B225" s="315"/>
      <c r="C225" s="316"/>
      <c r="D225" s="317"/>
      <c r="E225" s="316"/>
      <c r="F225" s="317"/>
      <c r="G225" s="316"/>
      <c r="H225" s="317"/>
      <c r="I225" s="317"/>
    </row>
    <row r="226" spans="1:9" s="320" customFormat="1" x14ac:dyDescent="0.25">
      <c r="A226" s="249"/>
      <c r="B226" s="250"/>
      <c r="C226" s="306"/>
      <c r="D226" s="251"/>
      <c r="E226" s="306"/>
      <c r="F226" s="251"/>
      <c r="G226" s="306"/>
      <c r="H226" s="251"/>
      <c r="I226" s="251"/>
    </row>
    <row r="227" spans="1:9" s="320" customFormat="1" x14ac:dyDescent="0.25">
      <c r="A227" s="249"/>
      <c r="B227" s="250"/>
      <c r="C227" s="306"/>
      <c r="D227" s="251"/>
      <c r="E227" s="306"/>
      <c r="F227" s="251"/>
      <c r="G227" s="306"/>
      <c r="H227" s="251"/>
      <c r="I227" s="251"/>
    </row>
    <row r="228" spans="1:9" s="320" customFormat="1" x14ac:dyDescent="0.25">
      <c r="A228" s="249"/>
      <c r="B228" s="250"/>
      <c r="C228" s="306"/>
      <c r="D228" s="251"/>
      <c r="E228" s="306"/>
      <c r="F228" s="251"/>
      <c r="G228" s="306"/>
      <c r="H228" s="251"/>
      <c r="I228" s="251"/>
    </row>
    <row r="229" spans="1:9" s="320" customFormat="1" x14ac:dyDescent="0.25">
      <c r="A229" s="249"/>
      <c r="B229" s="250"/>
      <c r="C229" s="306"/>
      <c r="D229" s="251"/>
      <c r="E229" s="306"/>
      <c r="F229" s="251"/>
      <c r="G229" s="306"/>
      <c r="H229" s="251"/>
      <c r="I229" s="251"/>
    </row>
    <row r="230" spans="1:9" s="319" customFormat="1" x14ac:dyDescent="0.25">
      <c r="A230" s="314"/>
      <c r="B230" s="315"/>
      <c r="C230" s="316"/>
      <c r="D230" s="317"/>
      <c r="E230" s="316"/>
      <c r="F230" s="317"/>
      <c r="G230" s="316"/>
      <c r="H230" s="317"/>
      <c r="I230" s="317"/>
    </row>
    <row r="231" spans="1:9" s="320" customFormat="1" x14ac:dyDescent="0.25">
      <c r="A231" s="249"/>
      <c r="B231" s="250"/>
      <c r="C231" s="306"/>
      <c r="D231" s="251"/>
      <c r="E231" s="306"/>
      <c r="F231" s="251"/>
      <c r="G231" s="306"/>
      <c r="H231" s="251"/>
      <c r="I231" s="251"/>
    </row>
    <row r="232" spans="1:9" s="320" customFormat="1" x14ac:dyDescent="0.25">
      <c r="A232" s="249"/>
      <c r="B232" s="250"/>
      <c r="C232" s="306"/>
      <c r="D232" s="251"/>
      <c r="E232" s="306"/>
      <c r="F232" s="251"/>
      <c r="G232" s="306"/>
      <c r="H232" s="251"/>
      <c r="I232" s="251"/>
    </row>
    <row r="233" spans="1:9" s="320" customFormat="1" x14ac:dyDescent="0.25">
      <c r="A233" s="249"/>
      <c r="B233" s="250"/>
      <c r="C233" s="306"/>
      <c r="D233" s="251"/>
      <c r="E233" s="306"/>
      <c r="F233" s="251"/>
      <c r="G233" s="306"/>
      <c r="H233" s="251"/>
      <c r="I233" s="251"/>
    </row>
    <row r="234" spans="1:9" s="320" customFormat="1" x14ac:dyDescent="0.25">
      <c r="A234" s="249"/>
      <c r="B234" s="250"/>
      <c r="C234" s="306"/>
      <c r="D234" s="251"/>
      <c r="E234" s="306"/>
      <c r="F234" s="251"/>
      <c r="G234" s="306"/>
      <c r="H234" s="251"/>
      <c r="I234" s="251"/>
    </row>
    <row r="235" spans="1:9" s="320" customFormat="1" x14ac:dyDescent="0.25">
      <c r="A235" s="249"/>
      <c r="B235" s="250"/>
      <c r="C235" s="306"/>
      <c r="D235" s="251"/>
      <c r="E235" s="306"/>
      <c r="F235" s="251"/>
      <c r="G235" s="306"/>
      <c r="H235" s="251"/>
      <c r="I235" s="251"/>
    </row>
    <row r="236" spans="1:9" s="320" customFormat="1" x14ac:dyDescent="0.25">
      <c r="A236" s="249"/>
      <c r="B236" s="250"/>
      <c r="C236" s="306"/>
      <c r="D236" s="251"/>
      <c r="E236" s="306"/>
      <c r="F236" s="251"/>
      <c r="G236" s="306"/>
      <c r="H236" s="251"/>
      <c r="I236" s="251"/>
    </row>
    <row r="237" spans="1:9" s="320" customFormat="1" x14ac:dyDescent="0.25">
      <c r="A237" s="249"/>
      <c r="B237" s="250"/>
      <c r="C237" s="306"/>
      <c r="D237" s="251"/>
      <c r="E237" s="306"/>
      <c r="F237" s="251"/>
      <c r="G237" s="306"/>
      <c r="H237" s="251"/>
      <c r="I237" s="251"/>
    </row>
    <row r="238" spans="1:9" s="320" customFormat="1" x14ac:dyDescent="0.25">
      <c r="A238" s="249"/>
      <c r="B238" s="250"/>
      <c r="C238" s="306"/>
      <c r="D238" s="251"/>
      <c r="E238" s="306"/>
      <c r="F238" s="251"/>
      <c r="G238" s="306"/>
      <c r="H238" s="251"/>
      <c r="I238" s="251"/>
    </row>
    <row r="239" spans="1:9" s="320" customFormat="1" x14ac:dyDescent="0.25">
      <c r="A239" s="249"/>
      <c r="B239" s="250"/>
      <c r="C239" s="306"/>
      <c r="D239" s="251"/>
      <c r="E239" s="306"/>
      <c r="F239" s="251"/>
      <c r="G239" s="306"/>
      <c r="H239" s="251"/>
      <c r="I239" s="251"/>
    </row>
    <row r="240" spans="1:9" s="320" customFormat="1" x14ac:dyDescent="0.25">
      <c r="A240" s="249"/>
      <c r="B240" s="250"/>
      <c r="C240" s="306"/>
      <c r="D240" s="251"/>
      <c r="E240" s="306"/>
      <c r="F240" s="251"/>
      <c r="G240" s="306"/>
      <c r="H240" s="251"/>
      <c r="I240" s="251"/>
    </row>
    <row r="241" spans="1:9" s="320" customFormat="1" x14ac:dyDescent="0.25">
      <c r="A241" s="249"/>
      <c r="B241" s="250"/>
      <c r="C241" s="306"/>
      <c r="D241" s="251"/>
      <c r="E241" s="306"/>
      <c r="F241" s="251"/>
      <c r="G241" s="306"/>
      <c r="H241" s="251"/>
      <c r="I241" s="251"/>
    </row>
    <row r="242" spans="1:9" s="320" customFormat="1" x14ac:dyDescent="0.25">
      <c r="A242" s="249"/>
      <c r="B242" s="250"/>
      <c r="C242" s="306"/>
      <c r="D242" s="251"/>
      <c r="E242" s="306"/>
      <c r="F242" s="251"/>
      <c r="G242" s="306"/>
      <c r="H242" s="251"/>
      <c r="I242" s="251"/>
    </row>
    <row r="243" spans="1:9" s="319" customFormat="1" x14ac:dyDescent="0.25">
      <c r="A243" s="314"/>
      <c r="B243" s="315"/>
      <c r="C243" s="316"/>
      <c r="D243" s="317"/>
      <c r="E243" s="316"/>
      <c r="F243" s="317"/>
      <c r="G243" s="316"/>
      <c r="H243" s="317"/>
      <c r="I243" s="317"/>
    </row>
    <row r="244" spans="1:9" s="320" customFormat="1" x14ac:dyDescent="0.25">
      <c r="A244" s="249"/>
      <c r="B244" s="250"/>
      <c r="C244" s="306"/>
      <c r="D244" s="251"/>
      <c r="E244" s="306"/>
      <c r="F244" s="251"/>
      <c r="G244" s="306"/>
      <c r="H244" s="251"/>
      <c r="I244" s="251"/>
    </row>
    <row r="245" spans="1:9" s="319" customFormat="1" x14ac:dyDescent="0.25">
      <c r="A245" s="314"/>
      <c r="B245" s="315"/>
      <c r="C245" s="316"/>
      <c r="D245" s="317"/>
      <c r="E245" s="316"/>
      <c r="F245" s="317"/>
      <c r="G245" s="316"/>
      <c r="H245" s="317"/>
      <c r="I245" s="317"/>
    </row>
    <row r="246" spans="1:9" s="320" customFormat="1" x14ac:dyDescent="0.25">
      <c r="A246" s="249"/>
      <c r="B246" s="250"/>
      <c r="C246" s="306"/>
      <c r="D246" s="251"/>
      <c r="E246" s="306"/>
      <c r="F246" s="251"/>
      <c r="G246" s="306"/>
      <c r="H246" s="251"/>
      <c r="I246" s="251"/>
    </row>
    <row r="247" spans="1:9" s="320" customFormat="1" x14ac:dyDescent="0.25">
      <c r="A247" s="249"/>
      <c r="B247" s="250"/>
      <c r="C247" s="306"/>
      <c r="D247" s="251"/>
      <c r="E247" s="306"/>
      <c r="F247" s="251"/>
      <c r="G247" s="306"/>
      <c r="H247" s="251"/>
      <c r="I247" s="251"/>
    </row>
    <row r="248" spans="1:9" s="320" customFormat="1" x14ac:dyDescent="0.25">
      <c r="A248" s="249"/>
      <c r="B248" s="250"/>
      <c r="C248" s="306"/>
      <c r="D248" s="251"/>
      <c r="E248" s="306"/>
      <c r="F248" s="251"/>
      <c r="G248" s="306"/>
      <c r="H248" s="251"/>
      <c r="I248" s="251"/>
    </row>
    <row r="249" spans="1:9" s="320" customFormat="1" x14ac:dyDescent="0.25">
      <c r="A249" s="249"/>
      <c r="B249" s="250"/>
      <c r="C249" s="306"/>
      <c r="D249" s="251"/>
      <c r="E249" s="306"/>
      <c r="F249" s="251"/>
      <c r="G249" s="306"/>
      <c r="H249" s="251"/>
      <c r="I249" s="251"/>
    </row>
    <row r="250" spans="1:9" s="320" customFormat="1" x14ac:dyDescent="0.25">
      <c r="A250" s="249"/>
      <c r="B250" s="250"/>
      <c r="C250" s="306"/>
      <c r="D250" s="251"/>
      <c r="E250" s="306"/>
      <c r="F250" s="251"/>
      <c r="G250" s="306"/>
      <c r="H250" s="251"/>
      <c r="I250" s="251"/>
    </row>
    <row r="251" spans="1:9" s="320" customFormat="1" x14ac:dyDescent="0.25">
      <c r="A251" s="249"/>
      <c r="B251" s="250"/>
      <c r="C251" s="306"/>
      <c r="D251" s="251"/>
      <c r="E251" s="306"/>
      <c r="F251" s="251"/>
      <c r="G251" s="306"/>
      <c r="H251" s="251"/>
      <c r="I251" s="251"/>
    </row>
    <row r="252" spans="1:9" s="320" customFormat="1" x14ac:dyDescent="0.25">
      <c r="A252" s="249"/>
      <c r="B252" s="250"/>
      <c r="C252" s="306"/>
      <c r="D252" s="251"/>
      <c r="E252" s="306"/>
      <c r="F252" s="251"/>
      <c r="G252" s="306"/>
      <c r="H252" s="251"/>
      <c r="I252" s="251"/>
    </row>
    <row r="253" spans="1:9" s="320" customFormat="1" x14ac:dyDescent="0.25">
      <c r="A253" s="249"/>
      <c r="B253" s="250"/>
      <c r="C253" s="306"/>
      <c r="D253" s="251"/>
      <c r="E253" s="306"/>
      <c r="F253" s="251"/>
      <c r="G253" s="306"/>
      <c r="H253" s="251"/>
      <c r="I253" s="251"/>
    </row>
    <row r="254" spans="1:9" s="320" customFormat="1" x14ac:dyDescent="0.25">
      <c r="A254" s="249"/>
      <c r="B254" s="250"/>
      <c r="C254" s="306"/>
      <c r="D254" s="251"/>
      <c r="E254" s="306"/>
      <c r="F254" s="251"/>
      <c r="G254" s="306"/>
      <c r="H254" s="251"/>
      <c r="I254" s="251"/>
    </row>
    <row r="255" spans="1:9" s="320" customFormat="1" x14ac:dyDescent="0.25">
      <c r="A255" s="249"/>
      <c r="B255" s="250"/>
      <c r="C255" s="306"/>
      <c r="D255" s="251"/>
      <c r="E255" s="306"/>
      <c r="F255" s="251"/>
      <c r="G255" s="306"/>
      <c r="H255" s="251"/>
      <c r="I255" s="251"/>
    </row>
    <row r="256" spans="1:9" s="320" customFormat="1" x14ac:dyDescent="0.25">
      <c r="A256" s="249"/>
      <c r="B256" s="250"/>
      <c r="C256" s="306"/>
      <c r="D256" s="251"/>
      <c r="E256" s="306"/>
      <c r="F256" s="251"/>
      <c r="G256" s="306"/>
      <c r="H256" s="251"/>
      <c r="I256" s="251"/>
    </row>
    <row r="257" spans="1:9" s="320" customFormat="1" x14ac:dyDescent="0.25">
      <c r="A257" s="249"/>
      <c r="B257" s="250"/>
      <c r="C257" s="306"/>
      <c r="D257" s="251"/>
      <c r="E257" s="306"/>
      <c r="F257" s="251"/>
      <c r="G257" s="306"/>
      <c r="H257" s="251"/>
      <c r="I257" s="251"/>
    </row>
    <row r="258" spans="1:9" s="320" customFormat="1" x14ac:dyDescent="0.25">
      <c r="A258" s="249"/>
      <c r="B258" s="250"/>
      <c r="C258" s="306"/>
      <c r="D258" s="251"/>
      <c r="E258" s="306"/>
      <c r="F258" s="251"/>
      <c r="G258" s="306"/>
      <c r="H258" s="251"/>
      <c r="I258" s="251"/>
    </row>
    <row r="259" spans="1:9" s="320" customFormat="1" x14ac:dyDescent="0.25">
      <c r="A259" s="249"/>
      <c r="B259" s="250"/>
      <c r="C259" s="306"/>
      <c r="D259" s="251"/>
      <c r="E259" s="306"/>
      <c r="F259" s="251"/>
      <c r="G259" s="306"/>
      <c r="H259" s="251"/>
      <c r="I259" s="251"/>
    </row>
    <row r="260" spans="1:9" s="320" customFormat="1" x14ac:dyDescent="0.25">
      <c r="A260" s="249"/>
      <c r="B260" s="250"/>
      <c r="C260" s="306"/>
      <c r="D260" s="251"/>
      <c r="E260" s="306"/>
      <c r="F260" s="251"/>
      <c r="G260" s="306"/>
      <c r="H260" s="251"/>
      <c r="I260" s="251"/>
    </row>
    <row r="261" spans="1:9" x14ac:dyDescent="0.25">
      <c r="A261" s="249"/>
      <c r="B261" s="250"/>
      <c r="C261" s="273"/>
      <c r="D261" s="251"/>
      <c r="E261" s="273"/>
      <c r="F261" s="251"/>
      <c r="G261" s="273"/>
      <c r="H261" s="251"/>
      <c r="I261" s="251"/>
    </row>
    <row r="262" spans="1:9" x14ac:dyDescent="0.25">
      <c r="A262" s="249"/>
      <c r="B262" s="250"/>
      <c r="C262" s="273"/>
      <c r="D262" s="251"/>
      <c r="E262" s="273"/>
      <c r="F262" s="251"/>
      <c r="G262" s="273"/>
      <c r="H262" s="251"/>
      <c r="I262" s="251"/>
    </row>
  </sheetData>
  <mergeCells count="4">
    <mergeCell ref="B6:I6"/>
    <mergeCell ref="B8:I8"/>
    <mergeCell ref="A11:I11"/>
    <mergeCell ref="B9:I9"/>
  </mergeCells>
  <pageMargins left="0.7" right="0.7" top="0.75" bottom="0.75" header="0.3" footer="0.3"/>
  <pageSetup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4:Q73"/>
  <sheetViews>
    <sheetView view="pageBreakPreview" zoomScale="87" zoomScaleNormal="100" zoomScaleSheetLayoutView="87" workbookViewId="0">
      <selection activeCell="G21" sqref="E21:G25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1.28515625" style="7" bestFit="1" customWidth="1"/>
    <col min="6" max="6" width="9.140625" style="7"/>
    <col min="7" max="7" width="15.140625" style="9" bestFit="1" customWidth="1"/>
    <col min="8" max="8" width="17" style="7" bestFit="1" customWidth="1"/>
    <col min="9" max="9" width="11.42578125" style="7" customWidth="1"/>
    <col min="10" max="10" width="12.28515625" style="6" bestFit="1" customWidth="1"/>
    <col min="11" max="11" width="14.140625" style="7" bestFit="1" customWidth="1"/>
    <col min="12" max="13" width="14" style="7" bestFit="1" customWidth="1"/>
    <col min="14" max="17" width="15.5703125" style="7" bestFit="1" customWidth="1"/>
    <col min="18" max="18" width="9.85546875" style="7" bestFit="1" customWidth="1"/>
    <col min="19" max="256" width="9.140625" style="7"/>
    <col min="257" max="257" width="4.7109375" style="7" customWidth="1"/>
    <col min="258" max="259" width="3.7109375" style="7" customWidth="1"/>
    <col min="260" max="260" width="39.140625" style="7" customWidth="1"/>
    <col min="261" max="261" width="11.28515625" style="7" bestFit="1" customWidth="1"/>
    <col min="262" max="262" width="9.140625" style="7"/>
    <col min="263" max="263" width="15.140625" style="7" bestFit="1" customWidth="1"/>
    <col min="264" max="264" width="17" style="7" bestFit="1" customWidth="1"/>
    <col min="265" max="265" width="11.42578125" style="7" customWidth="1"/>
    <col min="266" max="266" width="12.28515625" style="7" bestFit="1" customWidth="1"/>
    <col min="267" max="267" width="11.28515625" style="7" bestFit="1" customWidth="1"/>
    <col min="268" max="269" width="10.28515625" style="7" bestFit="1" customWidth="1"/>
    <col min="270" max="512" width="9.140625" style="7"/>
    <col min="513" max="513" width="4.7109375" style="7" customWidth="1"/>
    <col min="514" max="515" width="3.7109375" style="7" customWidth="1"/>
    <col min="516" max="516" width="39.140625" style="7" customWidth="1"/>
    <col min="517" max="517" width="11.28515625" style="7" bestFit="1" customWidth="1"/>
    <col min="518" max="518" width="9.140625" style="7"/>
    <col min="519" max="519" width="15.140625" style="7" bestFit="1" customWidth="1"/>
    <col min="520" max="520" width="17" style="7" bestFit="1" customWidth="1"/>
    <col min="521" max="521" width="11.42578125" style="7" customWidth="1"/>
    <col min="522" max="522" width="12.28515625" style="7" bestFit="1" customWidth="1"/>
    <col min="523" max="523" width="11.28515625" style="7" bestFit="1" customWidth="1"/>
    <col min="524" max="525" width="10.28515625" style="7" bestFit="1" customWidth="1"/>
    <col min="526" max="768" width="9.140625" style="7"/>
    <col min="769" max="769" width="4.7109375" style="7" customWidth="1"/>
    <col min="770" max="771" width="3.7109375" style="7" customWidth="1"/>
    <col min="772" max="772" width="39.140625" style="7" customWidth="1"/>
    <col min="773" max="773" width="11.28515625" style="7" bestFit="1" customWidth="1"/>
    <col min="774" max="774" width="9.140625" style="7"/>
    <col min="775" max="775" width="15.140625" style="7" bestFit="1" customWidth="1"/>
    <col min="776" max="776" width="17" style="7" bestFit="1" customWidth="1"/>
    <col min="777" max="777" width="11.42578125" style="7" customWidth="1"/>
    <col min="778" max="778" width="12.28515625" style="7" bestFit="1" customWidth="1"/>
    <col min="779" max="779" width="11.28515625" style="7" bestFit="1" customWidth="1"/>
    <col min="780" max="781" width="10.28515625" style="7" bestFit="1" customWidth="1"/>
    <col min="782" max="1024" width="9.140625" style="7"/>
    <col min="1025" max="1025" width="4.7109375" style="7" customWidth="1"/>
    <col min="1026" max="1027" width="3.7109375" style="7" customWidth="1"/>
    <col min="1028" max="1028" width="39.140625" style="7" customWidth="1"/>
    <col min="1029" max="1029" width="11.28515625" style="7" bestFit="1" customWidth="1"/>
    <col min="1030" max="1030" width="9.140625" style="7"/>
    <col min="1031" max="1031" width="15.140625" style="7" bestFit="1" customWidth="1"/>
    <col min="1032" max="1032" width="17" style="7" bestFit="1" customWidth="1"/>
    <col min="1033" max="1033" width="11.42578125" style="7" customWidth="1"/>
    <col min="1034" max="1034" width="12.28515625" style="7" bestFit="1" customWidth="1"/>
    <col min="1035" max="1035" width="11.28515625" style="7" bestFit="1" customWidth="1"/>
    <col min="1036" max="1037" width="10.28515625" style="7" bestFit="1" customWidth="1"/>
    <col min="1038" max="1280" width="9.140625" style="7"/>
    <col min="1281" max="1281" width="4.7109375" style="7" customWidth="1"/>
    <col min="1282" max="1283" width="3.7109375" style="7" customWidth="1"/>
    <col min="1284" max="1284" width="39.140625" style="7" customWidth="1"/>
    <col min="1285" max="1285" width="11.28515625" style="7" bestFit="1" customWidth="1"/>
    <col min="1286" max="1286" width="9.140625" style="7"/>
    <col min="1287" max="1287" width="15.140625" style="7" bestFit="1" customWidth="1"/>
    <col min="1288" max="1288" width="17" style="7" bestFit="1" customWidth="1"/>
    <col min="1289" max="1289" width="11.42578125" style="7" customWidth="1"/>
    <col min="1290" max="1290" width="12.28515625" style="7" bestFit="1" customWidth="1"/>
    <col min="1291" max="1291" width="11.28515625" style="7" bestFit="1" customWidth="1"/>
    <col min="1292" max="1293" width="10.28515625" style="7" bestFit="1" customWidth="1"/>
    <col min="1294" max="1536" width="9.140625" style="7"/>
    <col min="1537" max="1537" width="4.7109375" style="7" customWidth="1"/>
    <col min="1538" max="1539" width="3.7109375" style="7" customWidth="1"/>
    <col min="1540" max="1540" width="39.140625" style="7" customWidth="1"/>
    <col min="1541" max="1541" width="11.28515625" style="7" bestFit="1" customWidth="1"/>
    <col min="1542" max="1542" width="9.140625" style="7"/>
    <col min="1543" max="1543" width="15.140625" style="7" bestFit="1" customWidth="1"/>
    <col min="1544" max="1544" width="17" style="7" bestFit="1" customWidth="1"/>
    <col min="1545" max="1545" width="11.42578125" style="7" customWidth="1"/>
    <col min="1546" max="1546" width="12.28515625" style="7" bestFit="1" customWidth="1"/>
    <col min="1547" max="1547" width="11.28515625" style="7" bestFit="1" customWidth="1"/>
    <col min="1548" max="1549" width="10.28515625" style="7" bestFit="1" customWidth="1"/>
    <col min="1550" max="1792" width="9.140625" style="7"/>
    <col min="1793" max="1793" width="4.7109375" style="7" customWidth="1"/>
    <col min="1794" max="1795" width="3.7109375" style="7" customWidth="1"/>
    <col min="1796" max="1796" width="39.140625" style="7" customWidth="1"/>
    <col min="1797" max="1797" width="11.28515625" style="7" bestFit="1" customWidth="1"/>
    <col min="1798" max="1798" width="9.140625" style="7"/>
    <col min="1799" max="1799" width="15.140625" style="7" bestFit="1" customWidth="1"/>
    <col min="1800" max="1800" width="17" style="7" bestFit="1" customWidth="1"/>
    <col min="1801" max="1801" width="11.42578125" style="7" customWidth="1"/>
    <col min="1802" max="1802" width="12.28515625" style="7" bestFit="1" customWidth="1"/>
    <col min="1803" max="1803" width="11.28515625" style="7" bestFit="1" customWidth="1"/>
    <col min="1804" max="1805" width="10.28515625" style="7" bestFit="1" customWidth="1"/>
    <col min="1806" max="2048" width="9.140625" style="7"/>
    <col min="2049" max="2049" width="4.7109375" style="7" customWidth="1"/>
    <col min="2050" max="2051" width="3.7109375" style="7" customWidth="1"/>
    <col min="2052" max="2052" width="39.140625" style="7" customWidth="1"/>
    <col min="2053" max="2053" width="11.28515625" style="7" bestFit="1" customWidth="1"/>
    <col min="2054" max="2054" width="9.140625" style="7"/>
    <col min="2055" max="2055" width="15.140625" style="7" bestFit="1" customWidth="1"/>
    <col min="2056" max="2056" width="17" style="7" bestFit="1" customWidth="1"/>
    <col min="2057" max="2057" width="11.42578125" style="7" customWidth="1"/>
    <col min="2058" max="2058" width="12.28515625" style="7" bestFit="1" customWidth="1"/>
    <col min="2059" max="2059" width="11.28515625" style="7" bestFit="1" customWidth="1"/>
    <col min="2060" max="2061" width="10.28515625" style="7" bestFit="1" customWidth="1"/>
    <col min="2062" max="2304" width="9.140625" style="7"/>
    <col min="2305" max="2305" width="4.7109375" style="7" customWidth="1"/>
    <col min="2306" max="2307" width="3.7109375" style="7" customWidth="1"/>
    <col min="2308" max="2308" width="39.140625" style="7" customWidth="1"/>
    <col min="2309" max="2309" width="11.28515625" style="7" bestFit="1" customWidth="1"/>
    <col min="2310" max="2310" width="9.140625" style="7"/>
    <col min="2311" max="2311" width="15.140625" style="7" bestFit="1" customWidth="1"/>
    <col min="2312" max="2312" width="17" style="7" bestFit="1" customWidth="1"/>
    <col min="2313" max="2313" width="11.42578125" style="7" customWidth="1"/>
    <col min="2314" max="2314" width="12.28515625" style="7" bestFit="1" customWidth="1"/>
    <col min="2315" max="2315" width="11.28515625" style="7" bestFit="1" customWidth="1"/>
    <col min="2316" max="2317" width="10.28515625" style="7" bestFit="1" customWidth="1"/>
    <col min="2318" max="2560" width="9.140625" style="7"/>
    <col min="2561" max="2561" width="4.7109375" style="7" customWidth="1"/>
    <col min="2562" max="2563" width="3.7109375" style="7" customWidth="1"/>
    <col min="2564" max="2564" width="39.140625" style="7" customWidth="1"/>
    <col min="2565" max="2565" width="11.28515625" style="7" bestFit="1" customWidth="1"/>
    <col min="2566" max="2566" width="9.140625" style="7"/>
    <col min="2567" max="2567" width="15.140625" style="7" bestFit="1" customWidth="1"/>
    <col min="2568" max="2568" width="17" style="7" bestFit="1" customWidth="1"/>
    <col min="2569" max="2569" width="11.42578125" style="7" customWidth="1"/>
    <col min="2570" max="2570" width="12.28515625" style="7" bestFit="1" customWidth="1"/>
    <col min="2571" max="2571" width="11.28515625" style="7" bestFit="1" customWidth="1"/>
    <col min="2572" max="2573" width="10.28515625" style="7" bestFit="1" customWidth="1"/>
    <col min="2574" max="2816" width="9.140625" style="7"/>
    <col min="2817" max="2817" width="4.7109375" style="7" customWidth="1"/>
    <col min="2818" max="2819" width="3.7109375" style="7" customWidth="1"/>
    <col min="2820" max="2820" width="39.140625" style="7" customWidth="1"/>
    <col min="2821" max="2821" width="11.28515625" style="7" bestFit="1" customWidth="1"/>
    <col min="2822" max="2822" width="9.140625" style="7"/>
    <col min="2823" max="2823" width="15.140625" style="7" bestFit="1" customWidth="1"/>
    <col min="2824" max="2824" width="17" style="7" bestFit="1" customWidth="1"/>
    <col min="2825" max="2825" width="11.42578125" style="7" customWidth="1"/>
    <col min="2826" max="2826" width="12.28515625" style="7" bestFit="1" customWidth="1"/>
    <col min="2827" max="2827" width="11.28515625" style="7" bestFit="1" customWidth="1"/>
    <col min="2828" max="2829" width="10.28515625" style="7" bestFit="1" customWidth="1"/>
    <col min="2830" max="3072" width="9.140625" style="7"/>
    <col min="3073" max="3073" width="4.7109375" style="7" customWidth="1"/>
    <col min="3074" max="3075" width="3.7109375" style="7" customWidth="1"/>
    <col min="3076" max="3076" width="39.140625" style="7" customWidth="1"/>
    <col min="3077" max="3077" width="11.28515625" style="7" bestFit="1" customWidth="1"/>
    <col min="3078" max="3078" width="9.140625" style="7"/>
    <col min="3079" max="3079" width="15.140625" style="7" bestFit="1" customWidth="1"/>
    <col min="3080" max="3080" width="17" style="7" bestFit="1" customWidth="1"/>
    <col min="3081" max="3081" width="11.42578125" style="7" customWidth="1"/>
    <col min="3082" max="3082" width="12.28515625" style="7" bestFit="1" customWidth="1"/>
    <col min="3083" max="3083" width="11.28515625" style="7" bestFit="1" customWidth="1"/>
    <col min="3084" max="3085" width="10.28515625" style="7" bestFit="1" customWidth="1"/>
    <col min="3086" max="3328" width="9.140625" style="7"/>
    <col min="3329" max="3329" width="4.7109375" style="7" customWidth="1"/>
    <col min="3330" max="3331" width="3.7109375" style="7" customWidth="1"/>
    <col min="3332" max="3332" width="39.140625" style="7" customWidth="1"/>
    <col min="3333" max="3333" width="11.28515625" style="7" bestFit="1" customWidth="1"/>
    <col min="3334" max="3334" width="9.140625" style="7"/>
    <col min="3335" max="3335" width="15.140625" style="7" bestFit="1" customWidth="1"/>
    <col min="3336" max="3336" width="17" style="7" bestFit="1" customWidth="1"/>
    <col min="3337" max="3337" width="11.42578125" style="7" customWidth="1"/>
    <col min="3338" max="3338" width="12.28515625" style="7" bestFit="1" customWidth="1"/>
    <col min="3339" max="3339" width="11.28515625" style="7" bestFit="1" customWidth="1"/>
    <col min="3340" max="3341" width="10.28515625" style="7" bestFit="1" customWidth="1"/>
    <col min="3342" max="3584" width="9.140625" style="7"/>
    <col min="3585" max="3585" width="4.7109375" style="7" customWidth="1"/>
    <col min="3586" max="3587" width="3.7109375" style="7" customWidth="1"/>
    <col min="3588" max="3588" width="39.140625" style="7" customWidth="1"/>
    <col min="3589" max="3589" width="11.28515625" style="7" bestFit="1" customWidth="1"/>
    <col min="3590" max="3590" width="9.140625" style="7"/>
    <col min="3591" max="3591" width="15.140625" style="7" bestFit="1" customWidth="1"/>
    <col min="3592" max="3592" width="17" style="7" bestFit="1" customWidth="1"/>
    <col min="3593" max="3593" width="11.42578125" style="7" customWidth="1"/>
    <col min="3594" max="3594" width="12.28515625" style="7" bestFit="1" customWidth="1"/>
    <col min="3595" max="3595" width="11.28515625" style="7" bestFit="1" customWidth="1"/>
    <col min="3596" max="3597" width="10.28515625" style="7" bestFit="1" customWidth="1"/>
    <col min="3598" max="3840" width="9.140625" style="7"/>
    <col min="3841" max="3841" width="4.7109375" style="7" customWidth="1"/>
    <col min="3842" max="3843" width="3.7109375" style="7" customWidth="1"/>
    <col min="3844" max="3844" width="39.140625" style="7" customWidth="1"/>
    <col min="3845" max="3845" width="11.28515625" style="7" bestFit="1" customWidth="1"/>
    <col min="3846" max="3846" width="9.140625" style="7"/>
    <col min="3847" max="3847" width="15.140625" style="7" bestFit="1" customWidth="1"/>
    <col min="3848" max="3848" width="17" style="7" bestFit="1" customWidth="1"/>
    <col min="3849" max="3849" width="11.42578125" style="7" customWidth="1"/>
    <col min="3850" max="3850" width="12.28515625" style="7" bestFit="1" customWidth="1"/>
    <col min="3851" max="3851" width="11.28515625" style="7" bestFit="1" customWidth="1"/>
    <col min="3852" max="3853" width="10.28515625" style="7" bestFit="1" customWidth="1"/>
    <col min="3854" max="4096" width="9.140625" style="7"/>
    <col min="4097" max="4097" width="4.7109375" style="7" customWidth="1"/>
    <col min="4098" max="4099" width="3.7109375" style="7" customWidth="1"/>
    <col min="4100" max="4100" width="39.140625" style="7" customWidth="1"/>
    <col min="4101" max="4101" width="11.28515625" style="7" bestFit="1" customWidth="1"/>
    <col min="4102" max="4102" width="9.140625" style="7"/>
    <col min="4103" max="4103" width="15.140625" style="7" bestFit="1" customWidth="1"/>
    <col min="4104" max="4104" width="17" style="7" bestFit="1" customWidth="1"/>
    <col min="4105" max="4105" width="11.42578125" style="7" customWidth="1"/>
    <col min="4106" max="4106" width="12.28515625" style="7" bestFit="1" customWidth="1"/>
    <col min="4107" max="4107" width="11.28515625" style="7" bestFit="1" customWidth="1"/>
    <col min="4108" max="4109" width="10.28515625" style="7" bestFit="1" customWidth="1"/>
    <col min="4110" max="4352" width="9.140625" style="7"/>
    <col min="4353" max="4353" width="4.7109375" style="7" customWidth="1"/>
    <col min="4354" max="4355" width="3.7109375" style="7" customWidth="1"/>
    <col min="4356" max="4356" width="39.140625" style="7" customWidth="1"/>
    <col min="4357" max="4357" width="11.28515625" style="7" bestFit="1" customWidth="1"/>
    <col min="4358" max="4358" width="9.140625" style="7"/>
    <col min="4359" max="4359" width="15.140625" style="7" bestFit="1" customWidth="1"/>
    <col min="4360" max="4360" width="17" style="7" bestFit="1" customWidth="1"/>
    <col min="4361" max="4361" width="11.42578125" style="7" customWidth="1"/>
    <col min="4362" max="4362" width="12.28515625" style="7" bestFit="1" customWidth="1"/>
    <col min="4363" max="4363" width="11.28515625" style="7" bestFit="1" customWidth="1"/>
    <col min="4364" max="4365" width="10.28515625" style="7" bestFit="1" customWidth="1"/>
    <col min="4366" max="4608" width="9.140625" style="7"/>
    <col min="4609" max="4609" width="4.7109375" style="7" customWidth="1"/>
    <col min="4610" max="4611" width="3.7109375" style="7" customWidth="1"/>
    <col min="4612" max="4612" width="39.140625" style="7" customWidth="1"/>
    <col min="4613" max="4613" width="11.28515625" style="7" bestFit="1" customWidth="1"/>
    <col min="4614" max="4614" width="9.140625" style="7"/>
    <col min="4615" max="4615" width="15.140625" style="7" bestFit="1" customWidth="1"/>
    <col min="4616" max="4616" width="17" style="7" bestFit="1" customWidth="1"/>
    <col min="4617" max="4617" width="11.42578125" style="7" customWidth="1"/>
    <col min="4618" max="4618" width="12.28515625" style="7" bestFit="1" customWidth="1"/>
    <col min="4619" max="4619" width="11.28515625" style="7" bestFit="1" customWidth="1"/>
    <col min="4620" max="4621" width="10.28515625" style="7" bestFit="1" customWidth="1"/>
    <col min="4622" max="4864" width="9.140625" style="7"/>
    <col min="4865" max="4865" width="4.7109375" style="7" customWidth="1"/>
    <col min="4866" max="4867" width="3.7109375" style="7" customWidth="1"/>
    <col min="4868" max="4868" width="39.140625" style="7" customWidth="1"/>
    <col min="4869" max="4869" width="11.28515625" style="7" bestFit="1" customWidth="1"/>
    <col min="4870" max="4870" width="9.140625" style="7"/>
    <col min="4871" max="4871" width="15.140625" style="7" bestFit="1" customWidth="1"/>
    <col min="4872" max="4872" width="17" style="7" bestFit="1" customWidth="1"/>
    <col min="4873" max="4873" width="11.42578125" style="7" customWidth="1"/>
    <col min="4874" max="4874" width="12.28515625" style="7" bestFit="1" customWidth="1"/>
    <col min="4875" max="4875" width="11.28515625" style="7" bestFit="1" customWidth="1"/>
    <col min="4876" max="4877" width="10.28515625" style="7" bestFit="1" customWidth="1"/>
    <col min="4878" max="5120" width="9.140625" style="7"/>
    <col min="5121" max="5121" width="4.7109375" style="7" customWidth="1"/>
    <col min="5122" max="5123" width="3.7109375" style="7" customWidth="1"/>
    <col min="5124" max="5124" width="39.140625" style="7" customWidth="1"/>
    <col min="5125" max="5125" width="11.28515625" style="7" bestFit="1" customWidth="1"/>
    <col min="5126" max="5126" width="9.140625" style="7"/>
    <col min="5127" max="5127" width="15.140625" style="7" bestFit="1" customWidth="1"/>
    <col min="5128" max="5128" width="17" style="7" bestFit="1" customWidth="1"/>
    <col min="5129" max="5129" width="11.42578125" style="7" customWidth="1"/>
    <col min="5130" max="5130" width="12.28515625" style="7" bestFit="1" customWidth="1"/>
    <col min="5131" max="5131" width="11.28515625" style="7" bestFit="1" customWidth="1"/>
    <col min="5132" max="5133" width="10.28515625" style="7" bestFit="1" customWidth="1"/>
    <col min="5134" max="5376" width="9.140625" style="7"/>
    <col min="5377" max="5377" width="4.7109375" style="7" customWidth="1"/>
    <col min="5378" max="5379" width="3.7109375" style="7" customWidth="1"/>
    <col min="5380" max="5380" width="39.140625" style="7" customWidth="1"/>
    <col min="5381" max="5381" width="11.28515625" style="7" bestFit="1" customWidth="1"/>
    <col min="5382" max="5382" width="9.140625" style="7"/>
    <col min="5383" max="5383" width="15.140625" style="7" bestFit="1" customWidth="1"/>
    <col min="5384" max="5384" width="17" style="7" bestFit="1" customWidth="1"/>
    <col min="5385" max="5385" width="11.42578125" style="7" customWidth="1"/>
    <col min="5386" max="5386" width="12.28515625" style="7" bestFit="1" customWidth="1"/>
    <col min="5387" max="5387" width="11.28515625" style="7" bestFit="1" customWidth="1"/>
    <col min="5388" max="5389" width="10.28515625" style="7" bestFit="1" customWidth="1"/>
    <col min="5390" max="5632" width="9.140625" style="7"/>
    <col min="5633" max="5633" width="4.7109375" style="7" customWidth="1"/>
    <col min="5634" max="5635" width="3.7109375" style="7" customWidth="1"/>
    <col min="5636" max="5636" width="39.140625" style="7" customWidth="1"/>
    <col min="5637" max="5637" width="11.28515625" style="7" bestFit="1" customWidth="1"/>
    <col min="5638" max="5638" width="9.140625" style="7"/>
    <col min="5639" max="5639" width="15.140625" style="7" bestFit="1" customWidth="1"/>
    <col min="5640" max="5640" width="17" style="7" bestFit="1" customWidth="1"/>
    <col min="5641" max="5641" width="11.42578125" style="7" customWidth="1"/>
    <col min="5642" max="5642" width="12.28515625" style="7" bestFit="1" customWidth="1"/>
    <col min="5643" max="5643" width="11.28515625" style="7" bestFit="1" customWidth="1"/>
    <col min="5644" max="5645" width="10.28515625" style="7" bestFit="1" customWidth="1"/>
    <col min="5646" max="5888" width="9.140625" style="7"/>
    <col min="5889" max="5889" width="4.7109375" style="7" customWidth="1"/>
    <col min="5890" max="5891" width="3.7109375" style="7" customWidth="1"/>
    <col min="5892" max="5892" width="39.140625" style="7" customWidth="1"/>
    <col min="5893" max="5893" width="11.28515625" style="7" bestFit="1" customWidth="1"/>
    <col min="5894" max="5894" width="9.140625" style="7"/>
    <col min="5895" max="5895" width="15.140625" style="7" bestFit="1" customWidth="1"/>
    <col min="5896" max="5896" width="17" style="7" bestFit="1" customWidth="1"/>
    <col min="5897" max="5897" width="11.42578125" style="7" customWidth="1"/>
    <col min="5898" max="5898" width="12.28515625" style="7" bestFit="1" customWidth="1"/>
    <col min="5899" max="5899" width="11.28515625" style="7" bestFit="1" customWidth="1"/>
    <col min="5900" max="5901" width="10.28515625" style="7" bestFit="1" customWidth="1"/>
    <col min="5902" max="6144" width="9.140625" style="7"/>
    <col min="6145" max="6145" width="4.7109375" style="7" customWidth="1"/>
    <col min="6146" max="6147" width="3.7109375" style="7" customWidth="1"/>
    <col min="6148" max="6148" width="39.140625" style="7" customWidth="1"/>
    <col min="6149" max="6149" width="11.28515625" style="7" bestFit="1" customWidth="1"/>
    <col min="6150" max="6150" width="9.140625" style="7"/>
    <col min="6151" max="6151" width="15.140625" style="7" bestFit="1" customWidth="1"/>
    <col min="6152" max="6152" width="17" style="7" bestFit="1" customWidth="1"/>
    <col min="6153" max="6153" width="11.42578125" style="7" customWidth="1"/>
    <col min="6154" max="6154" width="12.28515625" style="7" bestFit="1" customWidth="1"/>
    <col min="6155" max="6155" width="11.28515625" style="7" bestFit="1" customWidth="1"/>
    <col min="6156" max="6157" width="10.28515625" style="7" bestFit="1" customWidth="1"/>
    <col min="6158" max="6400" width="9.140625" style="7"/>
    <col min="6401" max="6401" width="4.7109375" style="7" customWidth="1"/>
    <col min="6402" max="6403" width="3.7109375" style="7" customWidth="1"/>
    <col min="6404" max="6404" width="39.140625" style="7" customWidth="1"/>
    <col min="6405" max="6405" width="11.28515625" style="7" bestFit="1" customWidth="1"/>
    <col min="6406" max="6406" width="9.140625" style="7"/>
    <col min="6407" max="6407" width="15.140625" style="7" bestFit="1" customWidth="1"/>
    <col min="6408" max="6408" width="17" style="7" bestFit="1" customWidth="1"/>
    <col min="6409" max="6409" width="11.42578125" style="7" customWidth="1"/>
    <col min="6410" max="6410" width="12.28515625" style="7" bestFit="1" customWidth="1"/>
    <col min="6411" max="6411" width="11.28515625" style="7" bestFit="1" customWidth="1"/>
    <col min="6412" max="6413" width="10.28515625" style="7" bestFit="1" customWidth="1"/>
    <col min="6414" max="6656" width="9.140625" style="7"/>
    <col min="6657" max="6657" width="4.7109375" style="7" customWidth="1"/>
    <col min="6658" max="6659" width="3.7109375" style="7" customWidth="1"/>
    <col min="6660" max="6660" width="39.140625" style="7" customWidth="1"/>
    <col min="6661" max="6661" width="11.28515625" style="7" bestFit="1" customWidth="1"/>
    <col min="6662" max="6662" width="9.140625" style="7"/>
    <col min="6663" max="6663" width="15.140625" style="7" bestFit="1" customWidth="1"/>
    <col min="6664" max="6664" width="17" style="7" bestFit="1" customWidth="1"/>
    <col min="6665" max="6665" width="11.42578125" style="7" customWidth="1"/>
    <col min="6666" max="6666" width="12.28515625" style="7" bestFit="1" customWidth="1"/>
    <col min="6667" max="6667" width="11.28515625" style="7" bestFit="1" customWidth="1"/>
    <col min="6668" max="6669" width="10.28515625" style="7" bestFit="1" customWidth="1"/>
    <col min="6670" max="6912" width="9.140625" style="7"/>
    <col min="6913" max="6913" width="4.7109375" style="7" customWidth="1"/>
    <col min="6914" max="6915" width="3.7109375" style="7" customWidth="1"/>
    <col min="6916" max="6916" width="39.140625" style="7" customWidth="1"/>
    <col min="6917" max="6917" width="11.28515625" style="7" bestFit="1" customWidth="1"/>
    <col min="6918" max="6918" width="9.140625" style="7"/>
    <col min="6919" max="6919" width="15.140625" style="7" bestFit="1" customWidth="1"/>
    <col min="6920" max="6920" width="17" style="7" bestFit="1" customWidth="1"/>
    <col min="6921" max="6921" width="11.42578125" style="7" customWidth="1"/>
    <col min="6922" max="6922" width="12.28515625" style="7" bestFit="1" customWidth="1"/>
    <col min="6923" max="6923" width="11.28515625" style="7" bestFit="1" customWidth="1"/>
    <col min="6924" max="6925" width="10.28515625" style="7" bestFit="1" customWidth="1"/>
    <col min="6926" max="7168" width="9.140625" style="7"/>
    <col min="7169" max="7169" width="4.7109375" style="7" customWidth="1"/>
    <col min="7170" max="7171" width="3.7109375" style="7" customWidth="1"/>
    <col min="7172" max="7172" width="39.140625" style="7" customWidth="1"/>
    <col min="7173" max="7173" width="11.28515625" style="7" bestFit="1" customWidth="1"/>
    <col min="7174" max="7174" width="9.140625" style="7"/>
    <col min="7175" max="7175" width="15.140625" style="7" bestFit="1" customWidth="1"/>
    <col min="7176" max="7176" width="17" style="7" bestFit="1" customWidth="1"/>
    <col min="7177" max="7177" width="11.42578125" style="7" customWidth="1"/>
    <col min="7178" max="7178" width="12.28515625" style="7" bestFit="1" customWidth="1"/>
    <col min="7179" max="7179" width="11.28515625" style="7" bestFit="1" customWidth="1"/>
    <col min="7180" max="7181" width="10.28515625" style="7" bestFit="1" customWidth="1"/>
    <col min="7182" max="7424" width="9.140625" style="7"/>
    <col min="7425" max="7425" width="4.7109375" style="7" customWidth="1"/>
    <col min="7426" max="7427" width="3.7109375" style="7" customWidth="1"/>
    <col min="7428" max="7428" width="39.140625" style="7" customWidth="1"/>
    <col min="7429" max="7429" width="11.28515625" style="7" bestFit="1" customWidth="1"/>
    <col min="7430" max="7430" width="9.140625" style="7"/>
    <col min="7431" max="7431" width="15.140625" style="7" bestFit="1" customWidth="1"/>
    <col min="7432" max="7432" width="17" style="7" bestFit="1" customWidth="1"/>
    <col min="7433" max="7433" width="11.42578125" style="7" customWidth="1"/>
    <col min="7434" max="7434" width="12.28515625" style="7" bestFit="1" customWidth="1"/>
    <col min="7435" max="7435" width="11.28515625" style="7" bestFit="1" customWidth="1"/>
    <col min="7436" max="7437" width="10.28515625" style="7" bestFit="1" customWidth="1"/>
    <col min="7438" max="7680" width="9.140625" style="7"/>
    <col min="7681" max="7681" width="4.7109375" style="7" customWidth="1"/>
    <col min="7682" max="7683" width="3.7109375" style="7" customWidth="1"/>
    <col min="7684" max="7684" width="39.140625" style="7" customWidth="1"/>
    <col min="7685" max="7685" width="11.28515625" style="7" bestFit="1" customWidth="1"/>
    <col min="7686" max="7686" width="9.140625" style="7"/>
    <col min="7687" max="7687" width="15.140625" style="7" bestFit="1" customWidth="1"/>
    <col min="7688" max="7688" width="17" style="7" bestFit="1" customWidth="1"/>
    <col min="7689" max="7689" width="11.42578125" style="7" customWidth="1"/>
    <col min="7690" max="7690" width="12.28515625" style="7" bestFit="1" customWidth="1"/>
    <col min="7691" max="7691" width="11.28515625" style="7" bestFit="1" customWidth="1"/>
    <col min="7692" max="7693" width="10.28515625" style="7" bestFit="1" customWidth="1"/>
    <col min="7694" max="7936" width="9.140625" style="7"/>
    <col min="7937" max="7937" width="4.7109375" style="7" customWidth="1"/>
    <col min="7938" max="7939" width="3.7109375" style="7" customWidth="1"/>
    <col min="7940" max="7940" width="39.140625" style="7" customWidth="1"/>
    <col min="7941" max="7941" width="11.28515625" style="7" bestFit="1" customWidth="1"/>
    <col min="7942" max="7942" width="9.140625" style="7"/>
    <col min="7943" max="7943" width="15.140625" style="7" bestFit="1" customWidth="1"/>
    <col min="7944" max="7944" width="17" style="7" bestFit="1" customWidth="1"/>
    <col min="7945" max="7945" width="11.42578125" style="7" customWidth="1"/>
    <col min="7946" max="7946" width="12.28515625" style="7" bestFit="1" customWidth="1"/>
    <col min="7947" max="7947" width="11.28515625" style="7" bestFit="1" customWidth="1"/>
    <col min="7948" max="7949" width="10.28515625" style="7" bestFit="1" customWidth="1"/>
    <col min="7950" max="8192" width="9.140625" style="7"/>
    <col min="8193" max="8193" width="4.7109375" style="7" customWidth="1"/>
    <col min="8194" max="8195" width="3.7109375" style="7" customWidth="1"/>
    <col min="8196" max="8196" width="39.140625" style="7" customWidth="1"/>
    <col min="8197" max="8197" width="11.28515625" style="7" bestFit="1" customWidth="1"/>
    <col min="8198" max="8198" width="9.140625" style="7"/>
    <col min="8199" max="8199" width="15.140625" style="7" bestFit="1" customWidth="1"/>
    <col min="8200" max="8200" width="17" style="7" bestFit="1" customWidth="1"/>
    <col min="8201" max="8201" width="11.42578125" style="7" customWidth="1"/>
    <col min="8202" max="8202" width="12.28515625" style="7" bestFit="1" customWidth="1"/>
    <col min="8203" max="8203" width="11.28515625" style="7" bestFit="1" customWidth="1"/>
    <col min="8204" max="8205" width="10.28515625" style="7" bestFit="1" customWidth="1"/>
    <col min="8206" max="8448" width="9.140625" style="7"/>
    <col min="8449" max="8449" width="4.7109375" style="7" customWidth="1"/>
    <col min="8450" max="8451" width="3.7109375" style="7" customWidth="1"/>
    <col min="8452" max="8452" width="39.140625" style="7" customWidth="1"/>
    <col min="8453" max="8453" width="11.28515625" style="7" bestFit="1" customWidth="1"/>
    <col min="8454" max="8454" width="9.140625" style="7"/>
    <col min="8455" max="8455" width="15.140625" style="7" bestFit="1" customWidth="1"/>
    <col min="8456" max="8456" width="17" style="7" bestFit="1" customWidth="1"/>
    <col min="8457" max="8457" width="11.42578125" style="7" customWidth="1"/>
    <col min="8458" max="8458" width="12.28515625" style="7" bestFit="1" customWidth="1"/>
    <col min="8459" max="8459" width="11.28515625" style="7" bestFit="1" customWidth="1"/>
    <col min="8460" max="8461" width="10.28515625" style="7" bestFit="1" customWidth="1"/>
    <col min="8462" max="8704" width="9.140625" style="7"/>
    <col min="8705" max="8705" width="4.7109375" style="7" customWidth="1"/>
    <col min="8706" max="8707" width="3.7109375" style="7" customWidth="1"/>
    <col min="8708" max="8708" width="39.140625" style="7" customWidth="1"/>
    <col min="8709" max="8709" width="11.28515625" style="7" bestFit="1" customWidth="1"/>
    <col min="8710" max="8710" width="9.140625" style="7"/>
    <col min="8711" max="8711" width="15.140625" style="7" bestFit="1" customWidth="1"/>
    <col min="8712" max="8712" width="17" style="7" bestFit="1" customWidth="1"/>
    <col min="8713" max="8713" width="11.42578125" style="7" customWidth="1"/>
    <col min="8714" max="8714" width="12.28515625" style="7" bestFit="1" customWidth="1"/>
    <col min="8715" max="8715" width="11.28515625" style="7" bestFit="1" customWidth="1"/>
    <col min="8716" max="8717" width="10.28515625" style="7" bestFit="1" customWidth="1"/>
    <col min="8718" max="8960" width="9.140625" style="7"/>
    <col min="8961" max="8961" width="4.7109375" style="7" customWidth="1"/>
    <col min="8962" max="8963" width="3.7109375" style="7" customWidth="1"/>
    <col min="8964" max="8964" width="39.140625" style="7" customWidth="1"/>
    <col min="8965" max="8965" width="11.28515625" style="7" bestFit="1" customWidth="1"/>
    <col min="8966" max="8966" width="9.140625" style="7"/>
    <col min="8967" max="8967" width="15.140625" style="7" bestFit="1" customWidth="1"/>
    <col min="8968" max="8968" width="17" style="7" bestFit="1" customWidth="1"/>
    <col min="8969" max="8969" width="11.42578125" style="7" customWidth="1"/>
    <col min="8970" max="8970" width="12.28515625" style="7" bestFit="1" customWidth="1"/>
    <col min="8971" max="8971" width="11.28515625" style="7" bestFit="1" customWidth="1"/>
    <col min="8972" max="8973" width="10.28515625" style="7" bestFit="1" customWidth="1"/>
    <col min="8974" max="9216" width="9.140625" style="7"/>
    <col min="9217" max="9217" width="4.7109375" style="7" customWidth="1"/>
    <col min="9218" max="9219" width="3.7109375" style="7" customWidth="1"/>
    <col min="9220" max="9220" width="39.140625" style="7" customWidth="1"/>
    <col min="9221" max="9221" width="11.28515625" style="7" bestFit="1" customWidth="1"/>
    <col min="9222" max="9222" width="9.140625" style="7"/>
    <col min="9223" max="9223" width="15.140625" style="7" bestFit="1" customWidth="1"/>
    <col min="9224" max="9224" width="17" style="7" bestFit="1" customWidth="1"/>
    <col min="9225" max="9225" width="11.42578125" style="7" customWidth="1"/>
    <col min="9226" max="9226" width="12.28515625" style="7" bestFit="1" customWidth="1"/>
    <col min="9227" max="9227" width="11.28515625" style="7" bestFit="1" customWidth="1"/>
    <col min="9228" max="9229" width="10.28515625" style="7" bestFit="1" customWidth="1"/>
    <col min="9230" max="9472" width="9.140625" style="7"/>
    <col min="9473" max="9473" width="4.7109375" style="7" customWidth="1"/>
    <col min="9474" max="9475" width="3.7109375" style="7" customWidth="1"/>
    <col min="9476" max="9476" width="39.140625" style="7" customWidth="1"/>
    <col min="9477" max="9477" width="11.28515625" style="7" bestFit="1" customWidth="1"/>
    <col min="9478" max="9478" width="9.140625" style="7"/>
    <col min="9479" max="9479" width="15.140625" style="7" bestFit="1" customWidth="1"/>
    <col min="9480" max="9480" width="17" style="7" bestFit="1" customWidth="1"/>
    <col min="9481" max="9481" width="11.42578125" style="7" customWidth="1"/>
    <col min="9482" max="9482" width="12.28515625" style="7" bestFit="1" customWidth="1"/>
    <col min="9483" max="9483" width="11.28515625" style="7" bestFit="1" customWidth="1"/>
    <col min="9484" max="9485" width="10.28515625" style="7" bestFit="1" customWidth="1"/>
    <col min="9486" max="9728" width="9.140625" style="7"/>
    <col min="9729" max="9729" width="4.7109375" style="7" customWidth="1"/>
    <col min="9730" max="9731" width="3.7109375" style="7" customWidth="1"/>
    <col min="9732" max="9732" width="39.140625" style="7" customWidth="1"/>
    <col min="9733" max="9733" width="11.28515625" style="7" bestFit="1" customWidth="1"/>
    <col min="9734" max="9734" width="9.140625" style="7"/>
    <col min="9735" max="9735" width="15.140625" style="7" bestFit="1" customWidth="1"/>
    <col min="9736" max="9736" width="17" style="7" bestFit="1" customWidth="1"/>
    <col min="9737" max="9737" width="11.42578125" style="7" customWidth="1"/>
    <col min="9738" max="9738" width="12.28515625" style="7" bestFit="1" customWidth="1"/>
    <col min="9739" max="9739" width="11.28515625" style="7" bestFit="1" customWidth="1"/>
    <col min="9740" max="9741" width="10.28515625" style="7" bestFit="1" customWidth="1"/>
    <col min="9742" max="9984" width="9.140625" style="7"/>
    <col min="9985" max="9985" width="4.7109375" style="7" customWidth="1"/>
    <col min="9986" max="9987" width="3.7109375" style="7" customWidth="1"/>
    <col min="9988" max="9988" width="39.140625" style="7" customWidth="1"/>
    <col min="9989" max="9989" width="11.28515625" style="7" bestFit="1" customWidth="1"/>
    <col min="9990" max="9990" width="9.140625" style="7"/>
    <col min="9991" max="9991" width="15.140625" style="7" bestFit="1" customWidth="1"/>
    <col min="9992" max="9992" width="17" style="7" bestFit="1" customWidth="1"/>
    <col min="9993" max="9993" width="11.42578125" style="7" customWidth="1"/>
    <col min="9994" max="9994" width="12.28515625" style="7" bestFit="1" customWidth="1"/>
    <col min="9995" max="9995" width="11.28515625" style="7" bestFit="1" customWidth="1"/>
    <col min="9996" max="9997" width="10.28515625" style="7" bestFit="1" customWidth="1"/>
    <col min="9998" max="10240" width="9.140625" style="7"/>
    <col min="10241" max="10241" width="4.7109375" style="7" customWidth="1"/>
    <col min="10242" max="10243" width="3.7109375" style="7" customWidth="1"/>
    <col min="10244" max="10244" width="39.140625" style="7" customWidth="1"/>
    <col min="10245" max="10245" width="11.28515625" style="7" bestFit="1" customWidth="1"/>
    <col min="10246" max="10246" width="9.140625" style="7"/>
    <col min="10247" max="10247" width="15.140625" style="7" bestFit="1" customWidth="1"/>
    <col min="10248" max="10248" width="17" style="7" bestFit="1" customWidth="1"/>
    <col min="10249" max="10249" width="11.42578125" style="7" customWidth="1"/>
    <col min="10250" max="10250" width="12.28515625" style="7" bestFit="1" customWidth="1"/>
    <col min="10251" max="10251" width="11.28515625" style="7" bestFit="1" customWidth="1"/>
    <col min="10252" max="10253" width="10.28515625" style="7" bestFit="1" customWidth="1"/>
    <col min="10254" max="10496" width="9.140625" style="7"/>
    <col min="10497" max="10497" width="4.7109375" style="7" customWidth="1"/>
    <col min="10498" max="10499" width="3.7109375" style="7" customWidth="1"/>
    <col min="10500" max="10500" width="39.140625" style="7" customWidth="1"/>
    <col min="10501" max="10501" width="11.28515625" style="7" bestFit="1" customWidth="1"/>
    <col min="10502" max="10502" width="9.140625" style="7"/>
    <col min="10503" max="10503" width="15.140625" style="7" bestFit="1" customWidth="1"/>
    <col min="10504" max="10504" width="17" style="7" bestFit="1" customWidth="1"/>
    <col min="10505" max="10505" width="11.42578125" style="7" customWidth="1"/>
    <col min="10506" max="10506" width="12.28515625" style="7" bestFit="1" customWidth="1"/>
    <col min="10507" max="10507" width="11.28515625" style="7" bestFit="1" customWidth="1"/>
    <col min="10508" max="10509" width="10.28515625" style="7" bestFit="1" customWidth="1"/>
    <col min="10510" max="10752" width="9.140625" style="7"/>
    <col min="10753" max="10753" width="4.7109375" style="7" customWidth="1"/>
    <col min="10754" max="10755" width="3.7109375" style="7" customWidth="1"/>
    <col min="10756" max="10756" width="39.140625" style="7" customWidth="1"/>
    <col min="10757" max="10757" width="11.28515625" style="7" bestFit="1" customWidth="1"/>
    <col min="10758" max="10758" width="9.140625" style="7"/>
    <col min="10759" max="10759" width="15.140625" style="7" bestFit="1" customWidth="1"/>
    <col min="10760" max="10760" width="17" style="7" bestFit="1" customWidth="1"/>
    <col min="10761" max="10761" width="11.42578125" style="7" customWidth="1"/>
    <col min="10762" max="10762" width="12.28515625" style="7" bestFit="1" customWidth="1"/>
    <col min="10763" max="10763" width="11.28515625" style="7" bestFit="1" customWidth="1"/>
    <col min="10764" max="10765" width="10.28515625" style="7" bestFit="1" customWidth="1"/>
    <col min="10766" max="11008" width="9.140625" style="7"/>
    <col min="11009" max="11009" width="4.7109375" style="7" customWidth="1"/>
    <col min="11010" max="11011" width="3.7109375" style="7" customWidth="1"/>
    <col min="11012" max="11012" width="39.140625" style="7" customWidth="1"/>
    <col min="11013" max="11013" width="11.28515625" style="7" bestFit="1" customWidth="1"/>
    <col min="11014" max="11014" width="9.140625" style="7"/>
    <col min="11015" max="11015" width="15.140625" style="7" bestFit="1" customWidth="1"/>
    <col min="11016" max="11016" width="17" style="7" bestFit="1" customWidth="1"/>
    <col min="11017" max="11017" width="11.42578125" style="7" customWidth="1"/>
    <col min="11018" max="11018" width="12.28515625" style="7" bestFit="1" customWidth="1"/>
    <col min="11019" max="11019" width="11.28515625" style="7" bestFit="1" customWidth="1"/>
    <col min="11020" max="11021" width="10.28515625" style="7" bestFit="1" customWidth="1"/>
    <col min="11022" max="11264" width="9.140625" style="7"/>
    <col min="11265" max="11265" width="4.7109375" style="7" customWidth="1"/>
    <col min="11266" max="11267" width="3.7109375" style="7" customWidth="1"/>
    <col min="11268" max="11268" width="39.140625" style="7" customWidth="1"/>
    <col min="11269" max="11269" width="11.28515625" style="7" bestFit="1" customWidth="1"/>
    <col min="11270" max="11270" width="9.140625" style="7"/>
    <col min="11271" max="11271" width="15.140625" style="7" bestFit="1" customWidth="1"/>
    <col min="11272" max="11272" width="17" style="7" bestFit="1" customWidth="1"/>
    <col min="11273" max="11273" width="11.42578125" style="7" customWidth="1"/>
    <col min="11274" max="11274" width="12.28515625" style="7" bestFit="1" customWidth="1"/>
    <col min="11275" max="11275" width="11.28515625" style="7" bestFit="1" customWidth="1"/>
    <col min="11276" max="11277" width="10.28515625" style="7" bestFit="1" customWidth="1"/>
    <col min="11278" max="11520" width="9.140625" style="7"/>
    <col min="11521" max="11521" width="4.7109375" style="7" customWidth="1"/>
    <col min="11522" max="11523" width="3.7109375" style="7" customWidth="1"/>
    <col min="11524" max="11524" width="39.140625" style="7" customWidth="1"/>
    <col min="11525" max="11525" width="11.28515625" style="7" bestFit="1" customWidth="1"/>
    <col min="11526" max="11526" width="9.140625" style="7"/>
    <col min="11527" max="11527" width="15.140625" style="7" bestFit="1" customWidth="1"/>
    <col min="11528" max="11528" width="17" style="7" bestFit="1" customWidth="1"/>
    <col min="11529" max="11529" width="11.42578125" style="7" customWidth="1"/>
    <col min="11530" max="11530" width="12.28515625" style="7" bestFit="1" customWidth="1"/>
    <col min="11531" max="11531" width="11.28515625" style="7" bestFit="1" customWidth="1"/>
    <col min="11532" max="11533" width="10.28515625" style="7" bestFit="1" customWidth="1"/>
    <col min="11534" max="11776" width="9.140625" style="7"/>
    <col min="11777" max="11777" width="4.7109375" style="7" customWidth="1"/>
    <col min="11778" max="11779" width="3.7109375" style="7" customWidth="1"/>
    <col min="11780" max="11780" width="39.140625" style="7" customWidth="1"/>
    <col min="11781" max="11781" width="11.28515625" style="7" bestFit="1" customWidth="1"/>
    <col min="11782" max="11782" width="9.140625" style="7"/>
    <col min="11783" max="11783" width="15.140625" style="7" bestFit="1" customWidth="1"/>
    <col min="11784" max="11784" width="17" style="7" bestFit="1" customWidth="1"/>
    <col min="11785" max="11785" width="11.42578125" style="7" customWidth="1"/>
    <col min="11786" max="11786" width="12.28515625" style="7" bestFit="1" customWidth="1"/>
    <col min="11787" max="11787" width="11.28515625" style="7" bestFit="1" customWidth="1"/>
    <col min="11788" max="11789" width="10.28515625" style="7" bestFit="1" customWidth="1"/>
    <col min="11790" max="12032" width="9.140625" style="7"/>
    <col min="12033" max="12033" width="4.7109375" style="7" customWidth="1"/>
    <col min="12034" max="12035" width="3.7109375" style="7" customWidth="1"/>
    <col min="12036" max="12036" width="39.140625" style="7" customWidth="1"/>
    <col min="12037" max="12037" width="11.28515625" style="7" bestFit="1" customWidth="1"/>
    <col min="12038" max="12038" width="9.140625" style="7"/>
    <col min="12039" max="12039" width="15.140625" style="7" bestFit="1" customWidth="1"/>
    <col min="12040" max="12040" width="17" style="7" bestFit="1" customWidth="1"/>
    <col min="12041" max="12041" width="11.42578125" style="7" customWidth="1"/>
    <col min="12042" max="12042" width="12.28515625" style="7" bestFit="1" customWidth="1"/>
    <col min="12043" max="12043" width="11.28515625" style="7" bestFit="1" customWidth="1"/>
    <col min="12044" max="12045" width="10.28515625" style="7" bestFit="1" customWidth="1"/>
    <col min="12046" max="12288" width="9.140625" style="7"/>
    <col min="12289" max="12289" width="4.7109375" style="7" customWidth="1"/>
    <col min="12290" max="12291" width="3.7109375" style="7" customWidth="1"/>
    <col min="12292" max="12292" width="39.140625" style="7" customWidth="1"/>
    <col min="12293" max="12293" width="11.28515625" style="7" bestFit="1" customWidth="1"/>
    <col min="12294" max="12294" width="9.140625" style="7"/>
    <col min="12295" max="12295" width="15.140625" style="7" bestFit="1" customWidth="1"/>
    <col min="12296" max="12296" width="17" style="7" bestFit="1" customWidth="1"/>
    <col min="12297" max="12297" width="11.42578125" style="7" customWidth="1"/>
    <col min="12298" max="12298" width="12.28515625" style="7" bestFit="1" customWidth="1"/>
    <col min="12299" max="12299" width="11.28515625" style="7" bestFit="1" customWidth="1"/>
    <col min="12300" max="12301" width="10.28515625" style="7" bestFit="1" customWidth="1"/>
    <col min="12302" max="12544" width="9.140625" style="7"/>
    <col min="12545" max="12545" width="4.7109375" style="7" customWidth="1"/>
    <col min="12546" max="12547" width="3.7109375" style="7" customWidth="1"/>
    <col min="12548" max="12548" width="39.140625" style="7" customWidth="1"/>
    <col min="12549" max="12549" width="11.28515625" style="7" bestFit="1" customWidth="1"/>
    <col min="12550" max="12550" width="9.140625" style="7"/>
    <col min="12551" max="12551" width="15.140625" style="7" bestFit="1" customWidth="1"/>
    <col min="12552" max="12552" width="17" style="7" bestFit="1" customWidth="1"/>
    <col min="12553" max="12553" width="11.42578125" style="7" customWidth="1"/>
    <col min="12554" max="12554" width="12.28515625" style="7" bestFit="1" customWidth="1"/>
    <col min="12555" max="12555" width="11.28515625" style="7" bestFit="1" customWidth="1"/>
    <col min="12556" max="12557" width="10.28515625" style="7" bestFit="1" customWidth="1"/>
    <col min="12558" max="12800" width="9.140625" style="7"/>
    <col min="12801" max="12801" width="4.7109375" style="7" customWidth="1"/>
    <col min="12802" max="12803" width="3.7109375" style="7" customWidth="1"/>
    <col min="12804" max="12804" width="39.140625" style="7" customWidth="1"/>
    <col min="12805" max="12805" width="11.28515625" style="7" bestFit="1" customWidth="1"/>
    <col min="12806" max="12806" width="9.140625" style="7"/>
    <col min="12807" max="12807" width="15.140625" style="7" bestFit="1" customWidth="1"/>
    <col min="12808" max="12808" width="17" style="7" bestFit="1" customWidth="1"/>
    <col min="12809" max="12809" width="11.42578125" style="7" customWidth="1"/>
    <col min="12810" max="12810" width="12.28515625" style="7" bestFit="1" customWidth="1"/>
    <col min="12811" max="12811" width="11.28515625" style="7" bestFit="1" customWidth="1"/>
    <col min="12812" max="12813" width="10.28515625" style="7" bestFit="1" customWidth="1"/>
    <col min="12814" max="13056" width="9.140625" style="7"/>
    <col min="13057" max="13057" width="4.7109375" style="7" customWidth="1"/>
    <col min="13058" max="13059" width="3.7109375" style="7" customWidth="1"/>
    <col min="13060" max="13060" width="39.140625" style="7" customWidth="1"/>
    <col min="13061" max="13061" width="11.28515625" style="7" bestFit="1" customWidth="1"/>
    <col min="13062" max="13062" width="9.140625" style="7"/>
    <col min="13063" max="13063" width="15.140625" style="7" bestFit="1" customWidth="1"/>
    <col min="13064" max="13064" width="17" style="7" bestFit="1" customWidth="1"/>
    <col min="13065" max="13065" width="11.42578125" style="7" customWidth="1"/>
    <col min="13066" max="13066" width="12.28515625" style="7" bestFit="1" customWidth="1"/>
    <col min="13067" max="13067" width="11.28515625" style="7" bestFit="1" customWidth="1"/>
    <col min="13068" max="13069" width="10.28515625" style="7" bestFit="1" customWidth="1"/>
    <col min="13070" max="13312" width="9.140625" style="7"/>
    <col min="13313" max="13313" width="4.7109375" style="7" customWidth="1"/>
    <col min="13314" max="13315" width="3.7109375" style="7" customWidth="1"/>
    <col min="13316" max="13316" width="39.140625" style="7" customWidth="1"/>
    <col min="13317" max="13317" width="11.28515625" style="7" bestFit="1" customWidth="1"/>
    <col min="13318" max="13318" width="9.140625" style="7"/>
    <col min="13319" max="13319" width="15.140625" style="7" bestFit="1" customWidth="1"/>
    <col min="13320" max="13320" width="17" style="7" bestFit="1" customWidth="1"/>
    <col min="13321" max="13321" width="11.42578125" style="7" customWidth="1"/>
    <col min="13322" max="13322" width="12.28515625" style="7" bestFit="1" customWidth="1"/>
    <col min="13323" max="13323" width="11.28515625" style="7" bestFit="1" customWidth="1"/>
    <col min="13324" max="13325" width="10.28515625" style="7" bestFit="1" customWidth="1"/>
    <col min="13326" max="13568" width="9.140625" style="7"/>
    <col min="13569" max="13569" width="4.7109375" style="7" customWidth="1"/>
    <col min="13570" max="13571" width="3.7109375" style="7" customWidth="1"/>
    <col min="13572" max="13572" width="39.140625" style="7" customWidth="1"/>
    <col min="13573" max="13573" width="11.28515625" style="7" bestFit="1" customWidth="1"/>
    <col min="13574" max="13574" width="9.140625" style="7"/>
    <col min="13575" max="13575" width="15.140625" style="7" bestFit="1" customWidth="1"/>
    <col min="13576" max="13576" width="17" style="7" bestFit="1" customWidth="1"/>
    <col min="13577" max="13577" width="11.42578125" style="7" customWidth="1"/>
    <col min="13578" max="13578" width="12.28515625" style="7" bestFit="1" customWidth="1"/>
    <col min="13579" max="13579" width="11.28515625" style="7" bestFit="1" customWidth="1"/>
    <col min="13580" max="13581" width="10.28515625" style="7" bestFit="1" customWidth="1"/>
    <col min="13582" max="13824" width="9.140625" style="7"/>
    <col min="13825" max="13825" width="4.7109375" style="7" customWidth="1"/>
    <col min="13826" max="13827" width="3.7109375" style="7" customWidth="1"/>
    <col min="13828" max="13828" width="39.140625" style="7" customWidth="1"/>
    <col min="13829" max="13829" width="11.28515625" style="7" bestFit="1" customWidth="1"/>
    <col min="13830" max="13830" width="9.140625" style="7"/>
    <col min="13831" max="13831" width="15.140625" style="7" bestFit="1" customWidth="1"/>
    <col min="13832" max="13832" width="17" style="7" bestFit="1" customWidth="1"/>
    <col min="13833" max="13833" width="11.42578125" style="7" customWidth="1"/>
    <col min="13834" max="13834" width="12.28515625" style="7" bestFit="1" customWidth="1"/>
    <col min="13835" max="13835" width="11.28515625" style="7" bestFit="1" customWidth="1"/>
    <col min="13836" max="13837" width="10.28515625" style="7" bestFit="1" customWidth="1"/>
    <col min="13838" max="14080" width="9.140625" style="7"/>
    <col min="14081" max="14081" width="4.7109375" style="7" customWidth="1"/>
    <col min="14082" max="14083" width="3.7109375" style="7" customWidth="1"/>
    <col min="14084" max="14084" width="39.140625" style="7" customWidth="1"/>
    <col min="14085" max="14085" width="11.28515625" style="7" bestFit="1" customWidth="1"/>
    <col min="14086" max="14086" width="9.140625" style="7"/>
    <col min="14087" max="14087" width="15.140625" style="7" bestFit="1" customWidth="1"/>
    <col min="14088" max="14088" width="17" style="7" bestFit="1" customWidth="1"/>
    <col min="14089" max="14089" width="11.42578125" style="7" customWidth="1"/>
    <col min="14090" max="14090" width="12.28515625" style="7" bestFit="1" customWidth="1"/>
    <col min="14091" max="14091" width="11.28515625" style="7" bestFit="1" customWidth="1"/>
    <col min="14092" max="14093" width="10.28515625" style="7" bestFit="1" customWidth="1"/>
    <col min="14094" max="14336" width="9.140625" style="7"/>
    <col min="14337" max="14337" width="4.7109375" style="7" customWidth="1"/>
    <col min="14338" max="14339" width="3.7109375" style="7" customWidth="1"/>
    <col min="14340" max="14340" width="39.140625" style="7" customWidth="1"/>
    <col min="14341" max="14341" width="11.28515625" style="7" bestFit="1" customWidth="1"/>
    <col min="14342" max="14342" width="9.140625" style="7"/>
    <col min="14343" max="14343" width="15.140625" style="7" bestFit="1" customWidth="1"/>
    <col min="14344" max="14344" width="17" style="7" bestFit="1" customWidth="1"/>
    <col min="14345" max="14345" width="11.42578125" style="7" customWidth="1"/>
    <col min="14346" max="14346" width="12.28515625" style="7" bestFit="1" customWidth="1"/>
    <col min="14347" max="14347" width="11.28515625" style="7" bestFit="1" customWidth="1"/>
    <col min="14348" max="14349" width="10.28515625" style="7" bestFit="1" customWidth="1"/>
    <col min="14350" max="14592" width="9.140625" style="7"/>
    <col min="14593" max="14593" width="4.7109375" style="7" customWidth="1"/>
    <col min="14594" max="14595" width="3.7109375" style="7" customWidth="1"/>
    <col min="14596" max="14596" width="39.140625" style="7" customWidth="1"/>
    <col min="14597" max="14597" width="11.28515625" style="7" bestFit="1" customWidth="1"/>
    <col min="14598" max="14598" width="9.140625" style="7"/>
    <col min="14599" max="14599" width="15.140625" style="7" bestFit="1" customWidth="1"/>
    <col min="14600" max="14600" width="17" style="7" bestFit="1" customWidth="1"/>
    <col min="14601" max="14601" width="11.42578125" style="7" customWidth="1"/>
    <col min="14602" max="14602" width="12.28515625" style="7" bestFit="1" customWidth="1"/>
    <col min="14603" max="14603" width="11.28515625" style="7" bestFit="1" customWidth="1"/>
    <col min="14604" max="14605" width="10.28515625" style="7" bestFit="1" customWidth="1"/>
    <col min="14606" max="14848" width="9.140625" style="7"/>
    <col min="14849" max="14849" width="4.7109375" style="7" customWidth="1"/>
    <col min="14850" max="14851" width="3.7109375" style="7" customWidth="1"/>
    <col min="14852" max="14852" width="39.140625" style="7" customWidth="1"/>
    <col min="14853" max="14853" width="11.28515625" style="7" bestFit="1" customWidth="1"/>
    <col min="14854" max="14854" width="9.140625" style="7"/>
    <col min="14855" max="14855" width="15.140625" style="7" bestFit="1" customWidth="1"/>
    <col min="14856" max="14856" width="17" style="7" bestFit="1" customWidth="1"/>
    <col min="14857" max="14857" width="11.42578125" style="7" customWidth="1"/>
    <col min="14858" max="14858" width="12.28515625" style="7" bestFit="1" customWidth="1"/>
    <col min="14859" max="14859" width="11.28515625" style="7" bestFit="1" customWidth="1"/>
    <col min="14860" max="14861" width="10.28515625" style="7" bestFit="1" customWidth="1"/>
    <col min="14862" max="15104" width="9.140625" style="7"/>
    <col min="15105" max="15105" width="4.7109375" style="7" customWidth="1"/>
    <col min="15106" max="15107" width="3.7109375" style="7" customWidth="1"/>
    <col min="15108" max="15108" width="39.140625" style="7" customWidth="1"/>
    <col min="15109" max="15109" width="11.28515625" style="7" bestFit="1" customWidth="1"/>
    <col min="15110" max="15110" width="9.140625" style="7"/>
    <col min="15111" max="15111" width="15.140625" style="7" bestFit="1" customWidth="1"/>
    <col min="15112" max="15112" width="17" style="7" bestFit="1" customWidth="1"/>
    <col min="15113" max="15113" width="11.42578125" style="7" customWidth="1"/>
    <col min="15114" max="15114" width="12.28515625" style="7" bestFit="1" customWidth="1"/>
    <col min="15115" max="15115" width="11.28515625" style="7" bestFit="1" customWidth="1"/>
    <col min="15116" max="15117" width="10.28515625" style="7" bestFit="1" customWidth="1"/>
    <col min="15118" max="15360" width="9.140625" style="7"/>
    <col min="15361" max="15361" width="4.7109375" style="7" customWidth="1"/>
    <col min="15362" max="15363" width="3.7109375" style="7" customWidth="1"/>
    <col min="15364" max="15364" width="39.140625" style="7" customWidth="1"/>
    <col min="15365" max="15365" width="11.28515625" style="7" bestFit="1" customWidth="1"/>
    <col min="15366" max="15366" width="9.140625" style="7"/>
    <col min="15367" max="15367" width="15.140625" style="7" bestFit="1" customWidth="1"/>
    <col min="15368" max="15368" width="17" style="7" bestFit="1" customWidth="1"/>
    <col min="15369" max="15369" width="11.42578125" style="7" customWidth="1"/>
    <col min="15370" max="15370" width="12.28515625" style="7" bestFit="1" customWidth="1"/>
    <col min="15371" max="15371" width="11.28515625" style="7" bestFit="1" customWidth="1"/>
    <col min="15372" max="15373" width="10.28515625" style="7" bestFit="1" customWidth="1"/>
    <col min="15374" max="15616" width="9.140625" style="7"/>
    <col min="15617" max="15617" width="4.7109375" style="7" customWidth="1"/>
    <col min="15618" max="15619" width="3.7109375" style="7" customWidth="1"/>
    <col min="15620" max="15620" width="39.140625" style="7" customWidth="1"/>
    <col min="15621" max="15621" width="11.28515625" style="7" bestFit="1" customWidth="1"/>
    <col min="15622" max="15622" width="9.140625" style="7"/>
    <col min="15623" max="15623" width="15.140625" style="7" bestFit="1" customWidth="1"/>
    <col min="15624" max="15624" width="17" style="7" bestFit="1" customWidth="1"/>
    <col min="15625" max="15625" width="11.42578125" style="7" customWidth="1"/>
    <col min="15626" max="15626" width="12.28515625" style="7" bestFit="1" customWidth="1"/>
    <col min="15627" max="15627" width="11.28515625" style="7" bestFit="1" customWidth="1"/>
    <col min="15628" max="15629" width="10.28515625" style="7" bestFit="1" customWidth="1"/>
    <col min="15630" max="15872" width="9.140625" style="7"/>
    <col min="15873" max="15873" width="4.7109375" style="7" customWidth="1"/>
    <col min="15874" max="15875" width="3.7109375" style="7" customWidth="1"/>
    <col min="15876" max="15876" width="39.140625" style="7" customWidth="1"/>
    <col min="15877" max="15877" width="11.28515625" style="7" bestFit="1" customWidth="1"/>
    <col min="15878" max="15878" width="9.140625" style="7"/>
    <col min="15879" max="15879" width="15.140625" style="7" bestFit="1" customWidth="1"/>
    <col min="15880" max="15880" width="17" style="7" bestFit="1" customWidth="1"/>
    <col min="15881" max="15881" width="11.42578125" style="7" customWidth="1"/>
    <col min="15882" max="15882" width="12.28515625" style="7" bestFit="1" customWidth="1"/>
    <col min="15883" max="15883" width="11.28515625" style="7" bestFit="1" customWidth="1"/>
    <col min="15884" max="15885" width="10.28515625" style="7" bestFit="1" customWidth="1"/>
    <col min="15886" max="16128" width="9.140625" style="7"/>
    <col min="16129" max="16129" width="4.7109375" style="7" customWidth="1"/>
    <col min="16130" max="16131" width="3.7109375" style="7" customWidth="1"/>
    <col min="16132" max="16132" width="39.140625" style="7" customWidth="1"/>
    <col min="16133" max="16133" width="11.28515625" style="7" bestFit="1" customWidth="1"/>
    <col min="16134" max="16134" width="9.140625" style="7"/>
    <col min="16135" max="16135" width="15.140625" style="7" bestFit="1" customWidth="1"/>
    <col min="16136" max="16136" width="17" style="7" bestFit="1" customWidth="1"/>
    <col min="16137" max="16137" width="11.42578125" style="7" customWidth="1"/>
    <col min="16138" max="16138" width="12.28515625" style="7" bestFit="1" customWidth="1"/>
    <col min="16139" max="16139" width="11.28515625" style="7" bestFit="1" customWidth="1"/>
    <col min="16140" max="16141" width="10.28515625" style="7" bestFit="1" customWidth="1"/>
    <col min="16142" max="16384" width="9.140625" style="7"/>
  </cols>
  <sheetData>
    <row r="4" spans="1:11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3"/>
    </row>
    <row r="5" spans="1:11" ht="6" customHeight="1" x14ac:dyDescent="0.2">
      <c r="A5" s="8"/>
      <c r="B5" s="8"/>
      <c r="C5" s="8"/>
      <c r="D5" s="8"/>
      <c r="I5" s="10"/>
    </row>
    <row r="6" spans="1:11" ht="15" x14ac:dyDescent="0.25">
      <c r="A6" s="8"/>
      <c r="B6" s="385"/>
      <c r="C6" s="386"/>
      <c r="D6" s="386"/>
      <c r="E6" s="386"/>
      <c r="F6" s="386"/>
      <c r="G6" s="386"/>
      <c r="H6" s="386"/>
      <c r="I6" s="386"/>
    </row>
    <row r="7" spans="1:11" x14ac:dyDescent="0.2">
      <c r="A7" s="8"/>
      <c r="B7" s="222" t="e">
        <f>Recap!#REF!</f>
        <v>#REF!</v>
      </c>
      <c r="C7" s="8"/>
      <c r="D7" s="8"/>
    </row>
    <row r="8" spans="1:11" ht="15" x14ac:dyDescent="0.2">
      <c r="A8" s="8"/>
      <c r="B8" s="398"/>
      <c r="C8" s="392"/>
      <c r="D8" s="392"/>
      <c r="E8" s="392"/>
      <c r="F8" s="392"/>
      <c r="G8" s="392"/>
      <c r="H8" s="392"/>
      <c r="I8" s="392"/>
    </row>
    <row r="9" spans="1:11" x14ac:dyDescent="0.2">
      <c r="A9" s="8"/>
      <c r="B9" s="399" t="e">
        <f>Recap!#REF!</f>
        <v>#REF!</v>
      </c>
      <c r="C9" s="399"/>
      <c r="D9" s="399"/>
      <c r="E9" s="399"/>
      <c r="F9" s="399"/>
      <c r="G9" s="399"/>
      <c r="H9" s="399"/>
      <c r="I9" s="399"/>
    </row>
    <row r="10" spans="1:11" ht="6" customHeight="1" x14ac:dyDescent="0.2"/>
    <row r="11" spans="1:11" ht="15.75" x14ac:dyDescent="0.25">
      <c r="A11" s="401" t="s">
        <v>291</v>
      </c>
      <c r="B11" s="401"/>
      <c r="C11" s="401"/>
      <c r="D11" s="401"/>
      <c r="E11" s="401"/>
      <c r="F11" s="401"/>
      <c r="G11" s="401"/>
      <c r="H11" s="401"/>
      <c r="I11" s="401"/>
    </row>
    <row r="12" spans="1:11" ht="7.15" customHeight="1" thickBot="1" x14ac:dyDescent="0.25"/>
    <row r="13" spans="1:11" ht="15" x14ac:dyDescent="0.25">
      <c r="A13" s="258" t="s">
        <v>1</v>
      </c>
      <c r="B13" s="259"/>
      <c r="C13" s="394" t="s">
        <v>0</v>
      </c>
      <c r="D13" s="400"/>
      <c r="E13" s="66" t="s">
        <v>2</v>
      </c>
      <c r="F13" s="66" t="s">
        <v>3</v>
      </c>
      <c r="G13" s="65" t="s">
        <v>4</v>
      </c>
      <c r="H13" s="66" t="s">
        <v>5</v>
      </c>
      <c r="I13" s="83" t="s">
        <v>6</v>
      </c>
    </row>
    <row r="14" spans="1:11" ht="13.5" thickBot="1" x14ac:dyDescent="0.25">
      <c r="A14" s="84"/>
      <c r="B14" s="85"/>
      <c r="C14" s="85"/>
      <c r="D14" s="85"/>
      <c r="E14" s="68"/>
      <c r="F14" s="68"/>
      <c r="G14" s="67"/>
      <c r="H14" s="68"/>
      <c r="I14" s="86"/>
    </row>
    <row r="15" spans="1:11" ht="7.15" customHeight="1" x14ac:dyDescent="0.2">
      <c r="A15" s="14"/>
      <c r="B15" s="15"/>
      <c r="C15" s="16"/>
      <c r="D15" s="15"/>
      <c r="E15" s="17"/>
      <c r="F15" s="17"/>
      <c r="G15" s="18"/>
      <c r="H15" s="17"/>
      <c r="I15" s="17"/>
    </row>
    <row r="16" spans="1:11" x14ac:dyDescent="0.2">
      <c r="A16" s="19"/>
      <c r="B16" s="20"/>
      <c r="C16" s="21"/>
      <c r="D16" s="20"/>
      <c r="E16" s="22"/>
      <c r="F16" s="22"/>
      <c r="G16" s="23"/>
      <c r="H16" s="24" t="s">
        <v>756</v>
      </c>
      <c r="I16" s="25" t="e">
        <f>Recap!#REF!</f>
        <v>#REF!</v>
      </c>
      <c r="K16" s="55"/>
    </row>
    <row r="17" spans="1:13" ht="7.15" customHeight="1" x14ac:dyDescent="0.2">
      <c r="A17" s="26"/>
      <c r="B17" s="27"/>
      <c r="C17" s="27"/>
      <c r="D17" s="27"/>
      <c r="E17" s="28"/>
      <c r="F17" s="29"/>
      <c r="G17" s="30"/>
      <c r="H17" s="31"/>
      <c r="I17" s="30"/>
    </row>
    <row r="18" spans="1:13" s="39" customFormat="1" x14ac:dyDescent="0.2">
      <c r="A18" s="136"/>
      <c r="B18" s="179"/>
      <c r="C18" s="179"/>
      <c r="D18" s="179"/>
      <c r="E18" s="34"/>
      <c r="F18" s="35"/>
      <c r="G18" s="36"/>
      <c r="H18" s="117">
        <f>SUM(H19)</f>
        <v>0</v>
      </c>
      <c r="I18" s="116" t="e">
        <f t="shared" ref="I18" si="0">H18/I$16</f>
        <v>#REF!</v>
      </c>
      <c r="J18" s="38"/>
    </row>
    <row r="19" spans="1:13" s="112" customFormat="1" x14ac:dyDescent="0.2">
      <c r="A19" s="138"/>
      <c r="B19" s="44"/>
      <c r="C19" s="44"/>
      <c r="D19" s="186"/>
      <c r="E19" s="45"/>
      <c r="F19" s="109"/>
      <c r="G19" s="40"/>
      <c r="H19" s="95">
        <f>E19*G19</f>
        <v>0</v>
      </c>
      <c r="I19" s="40" t="e">
        <f>H19/I$16</f>
        <v>#REF!</v>
      </c>
      <c r="J19" s="111"/>
    </row>
    <row r="20" spans="1:13" s="112" customFormat="1" x14ac:dyDescent="0.2">
      <c r="A20" s="138"/>
      <c r="B20" s="44"/>
      <c r="C20" s="44"/>
      <c r="D20" s="44"/>
      <c r="E20" s="45"/>
      <c r="F20" s="109"/>
      <c r="G20" s="40"/>
      <c r="H20" s="95">
        <f t="shared" ref="H20:H21" si="1">E20*G20</f>
        <v>0</v>
      </c>
      <c r="I20" s="40" t="e">
        <f t="shared" ref="I20:I21" si="2">H20/I$16</f>
        <v>#REF!</v>
      </c>
      <c r="J20" s="111"/>
    </row>
    <row r="21" spans="1:13" s="112" customFormat="1" x14ac:dyDescent="0.2">
      <c r="A21" s="138"/>
      <c r="B21" s="44"/>
      <c r="C21" s="44"/>
      <c r="D21" s="44"/>
      <c r="E21" s="45"/>
      <c r="F21" s="109"/>
      <c r="G21" s="40"/>
      <c r="H21" s="95">
        <f t="shared" si="1"/>
        <v>0</v>
      </c>
      <c r="I21" s="40" t="e">
        <f t="shared" si="2"/>
        <v>#REF!</v>
      </c>
      <c r="J21" s="111"/>
    </row>
    <row r="22" spans="1:13" s="112" customFormat="1" ht="7.15" customHeight="1" x14ac:dyDescent="0.2">
      <c r="A22" s="138"/>
      <c r="B22" s="44"/>
      <c r="C22" s="44"/>
      <c r="D22" s="44"/>
      <c r="E22" s="45"/>
      <c r="F22" s="109"/>
      <c r="G22" s="40"/>
      <c r="H22" s="95"/>
      <c r="I22" s="40"/>
      <c r="J22" s="111"/>
      <c r="K22" s="121"/>
    </row>
    <row r="23" spans="1:13" s="119" customFormat="1" x14ac:dyDescent="0.2">
      <c r="A23" s="150"/>
      <c r="B23" s="113"/>
      <c r="C23" s="113"/>
      <c r="D23" s="113"/>
      <c r="E23" s="114"/>
      <c r="F23" s="115"/>
      <c r="G23" s="116"/>
      <c r="H23" s="117">
        <f>SUM(H24:H25)</f>
        <v>0</v>
      </c>
      <c r="I23" s="116" t="e">
        <f t="shared" ref="I23:I24" si="3">H23/I$16</f>
        <v>#REF!</v>
      </c>
      <c r="J23" s="118"/>
      <c r="K23" s="253"/>
      <c r="L23" s="248"/>
    </row>
    <row r="24" spans="1:13" s="112" customFormat="1" x14ac:dyDescent="0.2">
      <c r="A24" s="138"/>
      <c r="B24" s="44"/>
      <c r="C24" s="44"/>
      <c r="D24" s="123"/>
      <c r="E24" s="45"/>
      <c r="F24" s="109"/>
      <c r="G24" s="40"/>
      <c r="H24" s="95">
        <f t="shared" ref="H24" si="4">E24*G24</f>
        <v>0</v>
      </c>
      <c r="I24" s="40" t="e">
        <f t="shared" si="3"/>
        <v>#REF!</v>
      </c>
      <c r="J24" s="111"/>
      <c r="K24" s="121"/>
      <c r="L24" s="218"/>
      <c r="M24" s="121"/>
    </row>
    <row r="25" spans="1:13" s="112" customFormat="1" ht="6.6" customHeight="1" x14ac:dyDescent="0.2">
      <c r="A25" s="138"/>
      <c r="B25" s="44"/>
      <c r="C25" s="44"/>
      <c r="D25" s="44"/>
      <c r="E25" s="45"/>
      <c r="F25" s="109"/>
      <c r="G25" s="40"/>
      <c r="H25" s="95"/>
      <c r="I25" s="40"/>
      <c r="J25" s="111"/>
    </row>
    <row r="26" spans="1:13" s="119" customFormat="1" ht="12.75" customHeight="1" x14ac:dyDescent="0.2">
      <c r="A26" s="150"/>
      <c r="B26" s="113"/>
      <c r="C26" s="113"/>
      <c r="D26" s="124"/>
      <c r="E26" s="114"/>
      <c r="F26" s="115"/>
      <c r="G26" s="116"/>
      <c r="H26" s="117">
        <f>SUM(H27:H28)</f>
        <v>0</v>
      </c>
      <c r="I26" s="116" t="e">
        <f t="shared" ref="I26" si="5">H26/I$16</f>
        <v>#REF!</v>
      </c>
      <c r="J26" s="118"/>
      <c r="K26" s="125"/>
    </row>
    <row r="27" spans="1:13" s="112" customFormat="1" ht="12.75" customHeight="1" x14ac:dyDescent="0.2">
      <c r="A27" s="138"/>
      <c r="B27" s="44"/>
      <c r="C27" s="44"/>
      <c r="D27" s="44"/>
      <c r="E27" s="45"/>
      <c r="F27" s="109"/>
      <c r="G27" s="40"/>
      <c r="H27" s="95">
        <f>E27*G27</f>
        <v>0</v>
      </c>
      <c r="I27" s="40" t="e">
        <f>H27/I$16</f>
        <v>#REF!</v>
      </c>
      <c r="L27" s="238"/>
    </row>
    <row r="28" spans="1:13" s="112" customFormat="1" ht="6.6" customHeight="1" x14ac:dyDescent="0.2">
      <c r="A28" s="138"/>
      <c r="B28" s="44"/>
      <c r="C28" s="44"/>
      <c r="D28" s="44"/>
      <c r="E28" s="45"/>
      <c r="F28" s="109"/>
      <c r="G28" s="40"/>
      <c r="H28" s="95"/>
      <c r="I28" s="40"/>
      <c r="J28" s="111"/>
    </row>
    <row r="29" spans="1:13" s="119" customFormat="1" x14ac:dyDescent="0.2">
      <c r="A29" s="150"/>
      <c r="B29" s="113"/>
      <c r="C29" s="113"/>
      <c r="D29" s="113"/>
      <c r="E29" s="114"/>
      <c r="F29" s="115"/>
      <c r="G29" s="116"/>
      <c r="H29" s="117">
        <f>SUM(H30:H31)</f>
        <v>0</v>
      </c>
      <c r="I29" s="116" t="e">
        <f t="shared" ref="I29:I30" si="6">H29/I$16</f>
        <v>#REF!</v>
      </c>
      <c r="J29" s="118"/>
    </row>
    <row r="30" spans="1:13" s="112" customFormat="1" x14ac:dyDescent="0.2">
      <c r="A30" s="138"/>
      <c r="B30" s="44"/>
      <c r="C30" s="44"/>
      <c r="D30" s="108"/>
      <c r="E30" s="45"/>
      <c r="F30" s="109"/>
      <c r="G30" s="40"/>
      <c r="H30" s="95">
        <f t="shared" ref="H30" si="7">E30*G30</f>
        <v>0</v>
      </c>
      <c r="I30" s="40" t="e">
        <f t="shared" si="6"/>
        <v>#REF!</v>
      </c>
      <c r="L30" s="218"/>
    </row>
    <row r="31" spans="1:13" s="112" customFormat="1" ht="7.15" customHeight="1" x14ac:dyDescent="0.2">
      <c r="A31" s="138"/>
      <c r="B31" s="44"/>
      <c r="C31" s="44"/>
      <c r="D31" s="44"/>
      <c r="E31" s="45"/>
      <c r="F31" s="109"/>
      <c r="G31" s="40"/>
      <c r="H31" s="95"/>
      <c r="I31" s="40"/>
      <c r="J31" s="111"/>
    </row>
    <row r="32" spans="1:13" s="119" customFormat="1" x14ac:dyDescent="0.2">
      <c r="A32" s="150"/>
      <c r="B32" s="113"/>
      <c r="C32" s="113"/>
      <c r="D32" s="113"/>
      <c r="E32" s="114"/>
      <c r="F32" s="115"/>
      <c r="G32" s="116"/>
      <c r="H32" s="117">
        <f>SUM(H33:H34)</f>
        <v>0</v>
      </c>
      <c r="I32" s="116" t="e">
        <f>H32/I$16</f>
        <v>#REF!</v>
      </c>
      <c r="J32" s="118"/>
    </row>
    <row r="33" spans="1:17" s="112" customFormat="1" x14ac:dyDescent="0.2">
      <c r="A33" s="138"/>
      <c r="B33" s="44"/>
      <c r="C33" s="44"/>
      <c r="D33" s="47"/>
      <c r="E33" s="45"/>
      <c r="F33" s="217"/>
      <c r="G33" s="40"/>
      <c r="H33" s="95">
        <f t="shared" ref="H33" si="8">E33*G33</f>
        <v>0</v>
      </c>
      <c r="I33" s="40" t="e">
        <f t="shared" ref="I33" si="9">H33/I$16</f>
        <v>#REF!</v>
      </c>
      <c r="L33" s="218"/>
    </row>
    <row r="34" spans="1:17" s="112" customFormat="1" ht="6.6" customHeight="1" x14ac:dyDescent="0.2">
      <c r="A34" s="138"/>
      <c r="B34" s="44"/>
      <c r="C34" s="44"/>
      <c r="D34" s="44"/>
      <c r="E34" s="45"/>
      <c r="F34" s="109"/>
      <c r="G34" s="40"/>
      <c r="H34" s="95"/>
      <c r="I34" s="40"/>
      <c r="J34" s="111"/>
    </row>
    <row r="35" spans="1:17" s="119" customFormat="1" x14ac:dyDescent="0.2">
      <c r="A35" s="150"/>
      <c r="B35" s="113"/>
      <c r="C35" s="113"/>
      <c r="D35" s="113"/>
      <c r="E35" s="114"/>
      <c r="F35" s="115"/>
      <c r="G35" s="116"/>
      <c r="H35" s="117">
        <f>SUM(H36:H37)</f>
        <v>0</v>
      </c>
      <c r="I35" s="116" t="e">
        <f t="shared" ref="I35:I36" si="10">H35/I$16</f>
        <v>#REF!</v>
      </c>
      <c r="J35" s="118"/>
      <c r="K35" s="126"/>
    </row>
    <row r="36" spans="1:17" s="112" customFormat="1" x14ac:dyDescent="0.2">
      <c r="A36" s="138"/>
      <c r="B36" s="44"/>
      <c r="C36" s="44"/>
      <c r="D36" s="123"/>
      <c r="E36" s="45"/>
      <c r="F36" s="109"/>
      <c r="G36" s="40"/>
      <c r="H36" s="95">
        <f t="shared" ref="H36" si="11">E36*G36</f>
        <v>0</v>
      </c>
      <c r="I36" s="40" t="e">
        <f t="shared" si="10"/>
        <v>#REF!</v>
      </c>
      <c r="J36" s="111"/>
    </row>
    <row r="37" spans="1:17" s="112" customFormat="1" ht="7.15" customHeight="1" x14ac:dyDescent="0.2">
      <c r="A37" s="138"/>
      <c r="B37" s="44"/>
      <c r="C37" s="44"/>
      <c r="D37" s="44"/>
      <c r="E37" s="45"/>
      <c r="F37" s="109"/>
      <c r="G37" s="40"/>
      <c r="H37" s="95"/>
      <c r="I37" s="40"/>
      <c r="J37" s="111"/>
    </row>
    <row r="38" spans="1:17" s="119" customFormat="1" x14ac:dyDescent="0.2">
      <c r="A38" s="150"/>
      <c r="B38" s="113"/>
      <c r="C38" s="113"/>
      <c r="D38" s="113"/>
      <c r="E38" s="114"/>
      <c r="F38" s="115"/>
      <c r="G38" s="116"/>
      <c r="H38" s="117">
        <f>SUM(H39:H41)</f>
        <v>0</v>
      </c>
      <c r="I38" s="116" t="e">
        <f t="shared" ref="I38:I40" si="12">H38/I$16</f>
        <v>#REF!</v>
      </c>
      <c r="J38" s="118"/>
      <c r="M38" s="126"/>
      <c r="N38" s="126"/>
      <c r="P38" s="126"/>
    </row>
    <row r="39" spans="1:17" s="112" customFormat="1" x14ac:dyDescent="0.2">
      <c r="A39" s="138"/>
      <c r="B39" s="44"/>
      <c r="C39" s="44"/>
      <c r="D39" s="44"/>
      <c r="E39" s="45"/>
      <c r="F39" s="109"/>
      <c r="G39" s="40"/>
      <c r="H39" s="95">
        <f t="shared" ref="H39" si="13">E39*G39</f>
        <v>0</v>
      </c>
      <c r="I39" s="40" t="e">
        <f t="shared" si="12"/>
        <v>#REF!</v>
      </c>
      <c r="J39" s="111"/>
    </row>
    <row r="40" spans="1:17" s="112" customFormat="1" x14ac:dyDescent="0.2">
      <c r="A40" s="138"/>
      <c r="B40" s="44"/>
      <c r="C40" s="44"/>
      <c r="D40" s="108"/>
      <c r="E40" s="45"/>
      <c r="F40" s="109"/>
      <c r="G40" s="40"/>
      <c r="H40" s="95">
        <f>E40*G40</f>
        <v>0</v>
      </c>
      <c r="I40" s="40" t="e">
        <f t="shared" si="12"/>
        <v>#REF!</v>
      </c>
      <c r="J40" s="111"/>
      <c r="Q40" s="120"/>
    </row>
    <row r="41" spans="1:17" s="112" customFormat="1" ht="7.15" customHeight="1" x14ac:dyDescent="0.2">
      <c r="A41" s="138"/>
      <c r="B41" s="44"/>
      <c r="C41" s="44"/>
      <c r="D41" s="44"/>
      <c r="E41" s="45"/>
      <c r="F41" s="109"/>
      <c r="G41" s="40"/>
      <c r="H41" s="95"/>
      <c r="I41" s="40"/>
      <c r="J41" s="111"/>
    </row>
    <row r="42" spans="1:17" s="119" customFormat="1" x14ac:dyDescent="0.2">
      <c r="A42" s="150"/>
      <c r="B42" s="113"/>
      <c r="C42" s="113"/>
      <c r="D42" s="113"/>
      <c r="E42" s="114"/>
      <c r="F42" s="115"/>
      <c r="G42" s="116"/>
      <c r="H42" s="117">
        <f>SUM(H43:H44)</f>
        <v>0</v>
      </c>
      <c r="I42" s="116" t="e">
        <f t="shared" ref="I42" si="14">H42/I$16</f>
        <v>#REF!</v>
      </c>
      <c r="J42" s="118"/>
      <c r="K42" s="126"/>
      <c r="M42" s="257"/>
      <c r="N42" s="112"/>
    </row>
    <row r="43" spans="1:17" s="112" customFormat="1" x14ac:dyDescent="0.2">
      <c r="A43" s="138"/>
      <c r="B43" s="44"/>
      <c r="C43" s="44"/>
      <c r="D43" s="108"/>
      <c r="E43" s="45"/>
      <c r="F43" s="109"/>
      <c r="G43" s="40"/>
      <c r="H43" s="95">
        <f>E43*G43</f>
        <v>0</v>
      </c>
      <c r="I43" s="40" t="e">
        <f>H43/I$16</f>
        <v>#REF!</v>
      </c>
      <c r="J43" s="111"/>
    </row>
    <row r="44" spans="1:17" s="112" customFormat="1" ht="7.35" customHeight="1" x14ac:dyDescent="0.2">
      <c r="A44" s="151"/>
      <c r="B44" s="44"/>
      <c r="C44" s="44"/>
      <c r="D44" s="44"/>
      <c r="E44" s="109"/>
      <c r="F44" s="45"/>
      <c r="G44" s="40"/>
      <c r="H44" s="129"/>
      <c r="I44" s="95"/>
      <c r="J44" s="111"/>
    </row>
    <row r="45" spans="1:17" s="119" customFormat="1" x14ac:dyDescent="0.2">
      <c r="A45" s="150"/>
      <c r="B45" s="113"/>
      <c r="C45" s="113"/>
      <c r="D45" s="113"/>
      <c r="E45" s="114"/>
      <c r="F45" s="115"/>
      <c r="G45" s="116"/>
      <c r="H45" s="117">
        <f>SUM(H46:H47)</f>
        <v>0</v>
      </c>
      <c r="I45" s="116" t="e">
        <f>H45/I$16</f>
        <v>#REF!</v>
      </c>
      <c r="J45" s="118"/>
      <c r="K45" s="126"/>
    </row>
    <row r="46" spans="1:17" s="112" customFormat="1" x14ac:dyDescent="0.2">
      <c r="A46" s="138"/>
      <c r="B46" s="44"/>
      <c r="C46" s="44"/>
      <c r="D46" s="123"/>
      <c r="E46" s="45"/>
      <c r="F46" s="109"/>
      <c r="G46" s="40"/>
      <c r="H46" s="95">
        <f>E46*G46</f>
        <v>0</v>
      </c>
      <c r="I46" s="40" t="e">
        <f>H46/I$16</f>
        <v>#REF!</v>
      </c>
      <c r="J46" s="221"/>
      <c r="K46" s="119"/>
      <c r="L46" s="119"/>
    </row>
    <row r="47" spans="1:17" s="112" customFormat="1" ht="7.15" customHeight="1" x14ac:dyDescent="0.2">
      <c r="A47" s="138"/>
      <c r="B47" s="44"/>
      <c r="C47" s="44"/>
      <c r="D47" s="44"/>
      <c r="E47" s="45"/>
      <c r="F47" s="109"/>
      <c r="G47" s="40"/>
      <c r="H47" s="95"/>
      <c r="I47" s="40"/>
      <c r="J47" s="111"/>
    </row>
    <row r="48" spans="1:17" s="119" customFormat="1" x14ac:dyDescent="0.2">
      <c r="A48" s="150"/>
      <c r="B48" s="113"/>
      <c r="C48" s="113"/>
      <c r="D48" s="113"/>
      <c r="E48" s="114"/>
      <c r="F48" s="115"/>
      <c r="G48" s="116"/>
      <c r="H48" s="117">
        <f>SUM(H49:H50)</f>
        <v>0</v>
      </c>
      <c r="I48" s="116" t="e">
        <f>H48/I$16</f>
        <v>#REF!</v>
      </c>
      <c r="J48" s="118"/>
    </row>
    <row r="49" spans="1:12" s="112" customFormat="1" x14ac:dyDescent="0.2">
      <c r="A49" s="138"/>
      <c r="B49" s="44"/>
      <c r="C49" s="44"/>
      <c r="D49" s="44"/>
      <c r="E49" s="45"/>
      <c r="F49" s="109"/>
      <c r="G49" s="40"/>
      <c r="H49" s="95">
        <f>E49*G49</f>
        <v>0</v>
      </c>
      <c r="I49" s="40" t="e">
        <f>H49/I$16</f>
        <v>#REF!</v>
      </c>
      <c r="L49" s="218"/>
    </row>
    <row r="50" spans="1:12" s="112" customFormat="1" ht="7.15" customHeight="1" x14ac:dyDescent="0.2">
      <c r="A50" s="138"/>
      <c r="B50" s="44"/>
      <c r="C50" s="44"/>
      <c r="D50" s="44"/>
      <c r="E50" s="45"/>
      <c r="F50" s="109"/>
      <c r="G50" s="40"/>
      <c r="H50" s="95"/>
      <c r="I50" s="40"/>
      <c r="J50" s="111"/>
    </row>
    <row r="51" spans="1:12" s="119" customFormat="1" x14ac:dyDescent="0.2">
      <c r="A51" s="150"/>
      <c r="B51" s="113"/>
      <c r="C51" s="113"/>
      <c r="D51" s="113"/>
      <c r="E51" s="114"/>
      <c r="F51" s="115"/>
      <c r="G51" s="116"/>
      <c r="H51" s="117">
        <f>SUM(H52:H53)</f>
        <v>0</v>
      </c>
      <c r="I51" s="116" t="e">
        <f>H51/I$16</f>
        <v>#REF!</v>
      </c>
      <c r="J51" s="118"/>
    </row>
    <row r="52" spans="1:12" s="112" customFormat="1" x14ac:dyDescent="0.2">
      <c r="A52" s="138"/>
      <c r="B52" s="44"/>
      <c r="C52" s="44"/>
      <c r="D52" s="44"/>
      <c r="E52" s="45"/>
      <c r="F52" s="109"/>
      <c r="G52" s="40"/>
      <c r="H52" s="95">
        <f>E52*G52</f>
        <v>0</v>
      </c>
      <c r="I52" s="40" t="e">
        <f>H52/I$16</f>
        <v>#REF!</v>
      </c>
      <c r="J52" s="111"/>
    </row>
    <row r="53" spans="1:12" s="112" customFormat="1" ht="7.15" customHeight="1" x14ac:dyDescent="0.2">
      <c r="A53" s="138"/>
      <c r="B53" s="44"/>
      <c r="C53" s="44"/>
      <c r="D53" s="44"/>
      <c r="E53" s="45"/>
      <c r="F53" s="109"/>
      <c r="G53" s="40"/>
      <c r="H53" s="95"/>
      <c r="I53" s="40"/>
      <c r="J53" s="111"/>
    </row>
    <row r="54" spans="1:12" s="119" customFormat="1" x14ac:dyDescent="0.2">
      <c r="A54" s="150"/>
      <c r="B54" s="113"/>
      <c r="C54" s="113"/>
      <c r="D54" s="113"/>
      <c r="E54" s="114"/>
      <c r="F54" s="115"/>
      <c r="G54" s="116"/>
      <c r="H54" s="117">
        <f>SUM(H55:H57)</f>
        <v>0</v>
      </c>
      <c r="I54" s="116" t="e">
        <f>H54/I$16</f>
        <v>#REF!</v>
      </c>
      <c r="J54" s="118"/>
      <c r="K54" s="131"/>
    </row>
    <row r="55" spans="1:12" s="112" customFormat="1" x14ac:dyDescent="0.2">
      <c r="A55" s="339"/>
      <c r="B55" s="340"/>
      <c r="C55" s="340"/>
      <c r="D55" s="343"/>
      <c r="E55" s="341"/>
      <c r="F55" s="342"/>
      <c r="G55" s="345"/>
      <c r="H55" s="95">
        <f t="shared" ref="H55:H56" si="15">E55*G55</f>
        <v>0</v>
      </c>
      <c r="I55" s="40" t="e">
        <f>H55/I$16</f>
        <v>#REF!</v>
      </c>
      <c r="L55" s="218"/>
    </row>
    <row r="56" spans="1:12" s="112" customFormat="1" x14ac:dyDescent="0.2">
      <c r="A56" s="138"/>
      <c r="B56" s="44"/>
      <c r="C56" s="44"/>
      <c r="D56" s="47"/>
      <c r="E56" s="45"/>
      <c r="F56" s="109"/>
      <c r="G56" s="40"/>
      <c r="H56" s="95">
        <f t="shared" si="15"/>
        <v>0</v>
      </c>
      <c r="I56" s="40" t="e">
        <f>H56/I$16</f>
        <v>#REF!</v>
      </c>
      <c r="L56" s="218"/>
    </row>
    <row r="57" spans="1:12" s="112" customFormat="1" ht="7.15" customHeight="1" x14ac:dyDescent="0.2">
      <c r="A57" s="138"/>
      <c r="B57" s="44"/>
      <c r="C57" s="44"/>
      <c r="D57" s="44"/>
      <c r="E57" s="45"/>
      <c r="F57" s="109"/>
      <c r="G57" s="40"/>
      <c r="H57" s="95"/>
      <c r="I57" s="40"/>
      <c r="J57" s="111"/>
    </row>
    <row r="58" spans="1:12" s="119" customFormat="1" x14ac:dyDescent="0.2">
      <c r="A58" s="150"/>
      <c r="B58" s="113"/>
      <c r="C58" s="113"/>
      <c r="D58" s="113"/>
      <c r="E58" s="114"/>
      <c r="F58" s="115"/>
      <c r="G58" s="116"/>
      <c r="H58" s="117">
        <f>SUM(H59:H60)</f>
        <v>0</v>
      </c>
      <c r="I58" s="116" t="e">
        <f t="shared" ref="I58:I59" si="16">H58/I$16</f>
        <v>#REF!</v>
      </c>
      <c r="J58" s="118"/>
    </row>
    <row r="59" spans="1:12" s="112" customFormat="1" x14ac:dyDescent="0.2">
      <c r="A59" s="138"/>
      <c r="B59" s="44"/>
      <c r="C59" s="44"/>
      <c r="D59" s="44"/>
      <c r="E59" s="45"/>
      <c r="F59" s="109"/>
      <c r="G59" s="40"/>
      <c r="H59" s="95">
        <f t="shared" ref="H59" si="17">E59*G59</f>
        <v>0</v>
      </c>
      <c r="I59" s="40" t="e">
        <f t="shared" si="16"/>
        <v>#REF!</v>
      </c>
      <c r="J59" s="111"/>
      <c r="K59" s="120"/>
    </row>
    <row r="60" spans="1:12" s="112" customFormat="1" ht="7.15" customHeight="1" x14ac:dyDescent="0.2">
      <c r="A60" s="138"/>
      <c r="B60" s="44"/>
      <c r="C60" s="44"/>
      <c r="D60" s="44"/>
      <c r="E60" s="45"/>
      <c r="F60" s="109"/>
      <c r="G60" s="40"/>
      <c r="H60" s="95"/>
      <c r="I60" s="40"/>
      <c r="J60" s="111"/>
    </row>
    <row r="61" spans="1:12" s="119" customFormat="1" x14ac:dyDescent="0.2">
      <c r="A61" s="150"/>
      <c r="B61" s="113"/>
      <c r="C61" s="113"/>
      <c r="D61" s="113"/>
      <c r="E61" s="114"/>
      <c r="F61" s="115"/>
      <c r="G61" s="116"/>
      <c r="H61" s="117">
        <f>SUM(H62:H63)</f>
        <v>0</v>
      </c>
      <c r="I61" s="116" t="e">
        <f t="shared" ref="I61:I62" si="18">H61/I$16</f>
        <v>#REF!</v>
      </c>
      <c r="J61" s="118"/>
      <c r="K61" s="131"/>
    </row>
    <row r="62" spans="1:12" s="112" customFormat="1" x14ac:dyDescent="0.2">
      <c r="A62" s="138"/>
      <c r="B62" s="44"/>
      <c r="C62" s="44"/>
      <c r="D62" s="44"/>
      <c r="E62" s="45"/>
      <c r="F62" s="109"/>
      <c r="G62" s="40"/>
      <c r="H62" s="95">
        <f>E62*G62</f>
        <v>0</v>
      </c>
      <c r="I62" s="40" t="e">
        <f t="shared" si="18"/>
        <v>#REF!</v>
      </c>
      <c r="J62" s="239"/>
    </row>
    <row r="63" spans="1:12" s="112" customFormat="1" ht="6.6" customHeight="1" x14ac:dyDescent="0.2">
      <c r="A63" s="138"/>
      <c r="B63" s="44"/>
      <c r="C63" s="44"/>
      <c r="D63" s="44"/>
      <c r="E63" s="45"/>
      <c r="F63" s="109"/>
      <c r="G63" s="40"/>
      <c r="H63" s="95"/>
      <c r="I63" s="40"/>
      <c r="J63" s="111"/>
    </row>
    <row r="64" spans="1:12" s="119" customFormat="1" x14ac:dyDescent="0.2">
      <c r="A64" s="150"/>
      <c r="B64" s="113"/>
      <c r="C64" s="113"/>
      <c r="D64" s="113"/>
      <c r="E64" s="114"/>
      <c r="F64" s="115"/>
      <c r="G64" s="117"/>
      <c r="H64" s="117">
        <f>SUM(H65:H68)</f>
        <v>0</v>
      </c>
      <c r="I64" s="116" t="e">
        <f t="shared" ref="I64:I67" si="19">H64/I$16</f>
        <v>#REF!</v>
      </c>
      <c r="J64" s="240"/>
      <c r="K64" s="241"/>
      <c r="L64" s="242"/>
    </row>
    <row r="65" spans="1:12" s="112" customFormat="1" x14ac:dyDescent="0.2">
      <c r="A65" s="138"/>
      <c r="B65" s="44"/>
      <c r="C65" s="44"/>
      <c r="D65" s="44"/>
      <c r="E65" s="45"/>
      <c r="F65" s="109"/>
      <c r="G65" s="40"/>
      <c r="H65" s="95">
        <f>E65*G65</f>
        <v>0</v>
      </c>
      <c r="I65" s="40" t="e">
        <f t="shared" si="19"/>
        <v>#REF!</v>
      </c>
      <c r="J65" s="254"/>
      <c r="K65" s="255"/>
      <c r="L65" s="256"/>
    </row>
    <row r="66" spans="1:12" s="112" customFormat="1" x14ac:dyDescent="0.2">
      <c r="A66" s="138"/>
      <c r="B66" s="44"/>
      <c r="C66" s="44"/>
      <c r="D66" s="123"/>
      <c r="E66" s="45"/>
      <c r="F66" s="109"/>
      <c r="G66" s="40"/>
      <c r="H66" s="95">
        <f>E66*G66</f>
        <v>0</v>
      </c>
      <c r="I66" s="40" t="e">
        <f t="shared" si="19"/>
        <v>#REF!</v>
      </c>
      <c r="J66" s="254"/>
      <c r="K66" s="255"/>
      <c r="L66" s="256"/>
    </row>
    <row r="67" spans="1:12" s="112" customFormat="1" x14ac:dyDescent="0.2">
      <c r="A67" s="138"/>
      <c r="B67" s="44"/>
      <c r="C67" s="44"/>
      <c r="D67" s="44"/>
      <c r="E67" s="45"/>
      <c r="F67" s="109"/>
      <c r="G67" s="40"/>
      <c r="H67" s="95">
        <f>E67*G67</f>
        <v>0</v>
      </c>
      <c r="I67" s="40" t="e">
        <f t="shared" si="19"/>
        <v>#REF!</v>
      </c>
      <c r="J67" s="254"/>
      <c r="K67" s="255"/>
      <c r="L67" s="256"/>
    </row>
    <row r="68" spans="1:12" ht="7.15" customHeight="1" x14ac:dyDescent="0.2">
      <c r="A68" s="137"/>
      <c r="B68" s="27"/>
      <c r="C68" s="27"/>
      <c r="D68" s="27"/>
      <c r="E68" s="28"/>
      <c r="F68" s="29"/>
      <c r="G68" s="30"/>
      <c r="H68" s="31"/>
      <c r="I68" s="30"/>
    </row>
    <row r="69" spans="1:12" x14ac:dyDescent="0.2">
      <c r="A69" s="139"/>
      <c r="B69" s="92"/>
      <c r="C69" s="140" t="s">
        <v>36</v>
      </c>
      <c r="D69" s="140"/>
      <c r="E69" s="141"/>
      <c r="F69" s="142"/>
      <c r="G69" s="143"/>
      <c r="H69" s="144">
        <f>SUM(H24:H68)-H26-H29-H32-H35-H38-H42-H45-H48-H51-H54-H58-H61-H64</f>
        <v>0</v>
      </c>
      <c r="I69" s="143" t="e">
        <f>H69/I16</f>
        <v>#REF!</v>
      </c>
      <c r="K69" s="46"/>
    </row>
    <row r="70" spans="1:12" x14ac:dyDescent="0.2">
      <c r="A70" s="137"/>
      <c r="B70" s="27"/>
      <c r="C70" s="27"/>
      <c r="D70" s="145"/>
      <c r="E70" s="146"/>
      <c r="F70" s="147"/>
      <c r="G70" s="148"/>
      <c r="H70" s="149"/>
      <c r="I70" s="148"/>
      <c r="K70" s="46"/>
    </row>
    <row r="72" spans="1:12" x14ac:dyDescent="0.2">
      <c r="I72" s="46"/>
    </row>
    <row r="73" spans="1:12" x14ac:dyDescent="0.2">
      <c r="I73" s="46"/>
    </row>
  </sheetData>
  <mergeCells count="5">
    <mergeCell ref="B6:I6"/>
    <mergeCell ref="B8:I8"/>
    <mergeCell ref="B9:I9"/>
    <mergeCell ref="A11:I11"/>
    <mergeCell ref="C13:D13"/>
  </mergeCells>
  <pageMargins left="0.7" right="0.7" top="0.75" bottom="0.75" header="0.3" footer="0.3"/>
  <pageSetup scale="7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4:R88"/>
  <sheetViews>
    <sheetView view="pageBreakPreview" zoomScale="87" zoomScaleNormal="100" zoomScaleSheetLayoutView="87" workbookViewId="0">
      <selection activeCell="G21" sqref="E21:G25"/>
    </sheetView>
  </sheetViews>
  <sheetFormatPr defaultColWidth="9.140625" defaultRowHeight="12.75" x14ac:dyDescent="0.2"/>
  <cols>
    <col min="1" max="1" width="4.7109375" style="261" customWidth="1"/>
    <col min="2" max="2" width="6" style="261" customWidth="1"/>
    <col min="3" max="3" width="3.7109375" style="261" customWidth="1"/>
    <col min="4" max="4" width="39.140625" style="261" customWidth="1"/>
    <col min="5" max="5" width="11.28515625" style="261" bestFit="1" customWidth="1"/>
    <col min="6" max="6" width="9.140625" style="261"/>
    <col min="7" max="7" width="15.140625" style="9" bestFit="1" customWidth="1"/>
    <col min="8" max="8" width="17" style="261" bestFit="1" customWidth="1"/>
    <col min="9" max="9" width="11.42578125" style="261" customWidth="1"/>
    <col min="10" max="10" width="16.28515625" style="288" bestFit="1" customWidth="1"/>
    <col min="11" max="11" width="17.5703125" style="288" customWidth="1"/>
    <col min="12" max="12" width="14.42578125" style="288" bestFit="1" customWidth="1"/>
    <col min="13" max="13" width="14.140625" style="261" bestFit="1" customWidth="1"/>
    <col min="14" max="14" width="44.140625" style="276" customWidth="1"/>
    <col min="15" max="15" width="14" style="175" bestFit="1" customWidth="1"/>
    <col min="16" max="17" width="15.5703125" style="9" bestFit="1" customWidth="1"/>
    <col min="18" max="19" width="15.5703125" style="261" bestFit="1" customWidth="1"/>
    <col min="20" max="20" width="9.85546875" style="261" bestFit="1" customWidth="1"/>
    <col min="21" max="258" width="9.140625" style="261"/>
    <col min="259" max="259" width="4.7109375" style="261" customWidth="1"/>
    <col min="260" max="261" width="3.7109375" style="261" customWidth="1"/>
    <col min="262" max="262" width="39.140625" style="261" customWidth="1"/>
    <col min="263" max="263" width="11.28515625" style="261" bestFit="1" customWidth="1"/>
    <col min="264" max="264" width="9.140625" style="261"/>
    <col min="265" max="265" width="15.140625" style="261" bestFit="1" customWidth="1"/>
    <col min="266" max="266" width="17" style="261" bestFit="1" customWidth="1"/>
    <col min="267" max="267" width="11.42578125" style="261" customWidth="1"/>
    <col min="268" max="268" width="12.28515625" style="261" bestFit="1" customWidth="1"/>
    <col min="269" max="269" width="11.28515625" style="261" bestFit="1" customWidth="1"/>
    <col min="270" max="271" width="10.28515625" style="261" bestFit="1" customWidth="1"/>
    <col min="272" max="514" width="9.140625" style="261"/>
    <col min="515" max="515" width="4.7109375" style="261" customWidth="1"/>
    <col min="516" max="517" width="3.7109375" style="261" customWidth="1"/>
    <col min="518" max="518" width="39.140625" style="261" customWidth="1"/>
    <col min="519" max="519" width="11.28515625" style="261" bestFit="1" customWidth="1"/>
    <col min="520" max="520" width="9.140625" style="261"/>
    <col min="521" max="521" width="15.140625" style="261" bestFit="1" customWidth="1"/>
    <col min="522" max="522" width="17" style="261" bestFit="1" customWidth="1"/>
    <col min="523" max="523" width="11.42578125" style="261" customWidth="1"/>
    <col min="524" max="524" width="12.28515625" style="261" bestFit="1" customWidth="1"/>
    <col min="525" max="525" width="11.28515625" style="261" bestFit="1" customWidth="1"/>
    <col min="526" max="527" width="10.28515625" style="261" bestFit="1" customWidth="1"/>
    <col min="528" max="770" width="9.140625" style="261"/>
    <col min="771" max="771" width="4.7109375" style="261" customWidth="1"/>
    <col min="772" max="773" width="3.7109375" style="261" customWidth="1"/>
    <col min="774" max="774" width="39.140625" style="261" customWidth="1"/>
    <col min="775" max="775" width="11.28515625" style="261" bestFit="1" customWidth="1"/>
    <col min="776" max="776" width="9.140625" style="261"/>
    <col min="777" max="777" width="15.140625" style="261" bestFit="1" customWidth="1"/>
    <col min="778" max="778" width="17" style="261" bestFit="1" customWidth="1"/>
    <col min="779" max="779" width="11.42578125" style="261" customWidth="1"/>
    <col min="780" max="780" width="12.28515625" style="261" bestFit="1" customWidth="1"/>
    <col min="781" max="781" width="11.28515625" style="261" bestFit="1" customWidth="1"/>
    <col min="782" max="783" width="10.28515625" style="261" bestFit="1" customWidth="1"/>
    <col min="784" max="1026" width="9.140625" style="261"/>
    <col min="1027" max="1027" width="4.7109375" style="261" customWidth="1"/>
    <col min="1028" max="1029" width="3.7109375" style="261" customWidth="1"/>
    <col min="1030" max="1030" width="39.140625" style="261" customWidth="1"/>
    <col min="1031" max="1031" width="11.28515625" style="261" bestFit="1" customWidth="1"/>
    <col min="1032" max="1032" width="9.140625" style="261"/>
    <col min="1033" max="1033" width="15.140625" style="261" bestFit="1" customWidth="1"/>
    <col min="1034" max="1034" width="17" style="261" bestFit="1" customWidth="1"/>
    <col min="1035" max="1035" width="11.42578125" style="261" customWidth="1"/>
    <col min="1036" max="1036" width="12.28515625" style="261" bestFit="1" customWidth="1"/>
    <col min="1037" max="1037" width="11.28515625" style="261" bestFit="1" customWidth="1"/>
    <col min="1038" max="1039" width="10.28515625" style="261" bestFit="1" customWidth="1"/>
    <col min="1040" max="1282" width="9.140625" style="261"/>
    <col min="1283" max="1283" width="4.7109375" style="261" customWidth="1"/>
    <col min="1284" max="1285" width="3.7109375" style="261" customWidth="1"/>
    <col min="1286" max="1286" width="39.140625" style="261" customWidth="1"/>
    <col min="1287" max="1287" width="11.28515625" style="261" bestFit="1" customWidth="1"/>
    <col min="1288" max="1288" width="9.140625" style="261"/>
    <col min="1289" max="1289" width="15.140625" style="261" bestFit="1" customWidth="1"/>
    <col min="1290" max="1290" width="17" style="261" bestFit="1" customWidth="1"/>
    <col min="1291" max="1291" width="11.42578125" style="261" customWidth="1"/>
    <col min="1292" max="1292" width="12.28515625" style="261" bestFit="1" customWidth="1"/>
    <col min="1293" max="1293" width="11.28515625" style="261" bestFit="1" customWidth="1"/>
    <col min="1294" max="1295" width="10.28515625" style="261" bestFit="1" customWidth="1"/>
    <col min="1296" max="1538" width="9.140625" style="261"/>
    <col min="1539" max="1539" width="4.7109375" style="261" customWidth="1"/>
    <col min="1540" max="1541" width="3.7109375" style="261" customWidth="1"/>
    <col min="1542" max="1542" width="39.140625" style="261" customWidth="1"/>
    <col min="1543" max="1543" width="11.28515625" style="261" bestFit="1" customWidth="1"/>
    <col min="1544" max="1544" width="9.140625" style="261"/>
    <col min="1545" max="1545" width="15.140625" style="261" bestFit="1" customWidth="1"/>
    <col min="1546" max="1546" width="17" style="261" bestFit="1" customWidth="1"/>
    <col min="1547" max="1547" width="11.42578125" style="261" customWidth="1"/>
    <col min="1548" max="1548" width="12.28515625" style="261" bestFit="1" customWidth="1"/>
    <col min="1549" max="1549" width="11.28515625" style="261" bestFit="1" customWidth="1"/>
    <col min="1550" max="1551" width="10.28515625" style="261" bestFit="1" customWidth="1"/>
    <col min="1552" max="1794" width="9.140625" style="261"/>
    <col min="1795" max="1795" width="4.7109375" style="261" customWidth="1"/>
    <col min="1796" max="1797" width="3.7109375" style="261" customWidth="1"/>
    <col min="1798" max="1798" width="39.140625" style="261" customWidth="1"/>
    <col min="1799" max="1799" width="11.28515625" style="261" bestFit="1" customWidth="1"/>
    <col min="1800" max="1800" width="9.140625" style="261"/>
    <col min="1801" max="1801" width="15.140625" style="261" bestFit="1" customWidth="1"/>
    <col min="1802" max="1802" width="17" style="261" bestFit="1" customWidth="1"/>
    <col min="1803" max="1803" width="11.42578125" style="261" customWidth="1"/>
    <col min="1804" max="1804" width="12.28515625" style="261" bestFit="1" customWidth="1"/>
    <col min="1805" max="1805" width="11.28515625" style="261" bestFit="1" customWidth="1"/>
    <col min="1806" max="1807" width="10.28515625" style="261" bestFit="1" customWidth="1"/>
    <col min="1808" max="2050" width="9.140625" style="261"/>
    <col min="2051" max="2051" width="4.7109375" style="261" customWidth="1"/>
    <col min="2052" max="2053" width="3.7109375" style="261" customWidth="1"/>
    <col min="2054" max="2054" width="39.140625" style="261" customWidth="1"/>
    <col min="2055" max="2055" width="11.28515625" style="261" bestFit="1" customWidth="1"/>
    <col min="2056" max="2056" width="9.140625" style="261"/>
    <col min="2057" max="2057" width="15.140625" style="261" bestFit="1" customWidth="1"/>
    <col min="2058" max="2058" width="17" style="261" bestFit="1" customWidth="1"/>
    <col min="2059" max="2059" width="11.42578125" style="261" customWidth="1"/>
    <col min="2060" max="2060" width="12.28515625" style="261" bestFit="1" customWidth="1"/>
    <col min="2061" max="2061" width="11.28515625" style="261" bestFit="1" customWidth="1"/>
    <col min="2062" max="2063" width="10.28515625" style="261" bestFit="1" customWidth="1"/>
    <col min="2064" max="2306" width="9.140625" style="261"/>
    <col min="2307" max="2307" width="4.7109375" style="261" customWidth="1"/>
    <col min="2308" max="2309" width="3.7109375" style="261" customWidth="1"/>
    <col min="2310" max="2310" width="39.140625" style="261" customWidth="1"/>
    <col min="2311" max="2311" width="11.28515625" style="261" bestFit="1" customWidth="1"/>
    <col min="2312" max="2312" width="9.140625" style="261"/>
    <col min="2313" max="2313" width="15.140625" style="261" bestFit="1" customWidth="1"/>
    <col min="2314" max="2314" width="17" style="261" bestFit="1" customWidth="1"/>
    <col min="2315" max="2315" width="11.42578125" style="261" customWidth="1"/>
    <col min="2316" max="2316" width="12.28515625" style="261" bestFit="1" customWidth="1"/>
    <col min="2317" max="2317" width="11.28515625" style="261" bestFit="1" customWidth="1"/>
    <col min="2318" max="2319" width="10.28515625" style="261" bestFit="1" customWidth="1"/>
    <col min="2320" max="2562" width="9.140625" style="261"/>
    <col min="2563" max="2563" width="4.7109375" style="261" customWidth="1"/>
    <col min="2564" max="2565" width="3.7109375" style="261" customWidth="1"/>
    <col min="2566" max="2566" width="39.140625" style="261" customWidth="1"/>
    <col min="2567" max="2567" width="11.28515625" style="261" bestFit="1" customWidth="1"/>
    <col min="2568" max="2568" width="9.140625" style="261"/>
    <col min="2569" max="2569" width="15.140625" style="261" bestFit="1" customWidth="1"/>
    <col min="2570" max="2570" width="17" style="261" bestFit="1" customWidth="1"/>
    <col min="2571" max="2571" width="11.42578125" style="261" customWidth="1"/>
    <col min="2572" max="2572" width="12.28515625" style="261" bestFit="1" customWidth="1"/>
    <col min="2573" max="2573" width="11.28515625" style="261" bestFit="1" customWidth="1"/>
    <col min="2574" max="2575" width="10.28515625" style="261" bestFit="1" customWidth="1"/>
    <col min="2576" max="2818" width="9.140625" style="261"/>
    <col min="2819" max="2819" width="4.7109375" style="261" customWidth="1"/>
    <col min="2820" max="2821" width="3.7109375" style="261" customWidth="1"/>
    <col min="2822" max="2822" width="39.140625" style="261" customWidth="1"/>
    <col min="2823" max="2823" width="11.28515625" style="261" bestFit="1" customWidth="1"/>
    <col min="2824" max="2824" width="9.140625" style="261"/>
    <col min="2825" max="2825" width="15.140625" style="261" bestFit="1" customWidth="1"/>
    <col min="2826" max="2826" width="17" style="261" bestFit="1" customWidth="1"/>
    <col min="2827" max="2827" width="11.42578125" style="261" customWidth="1"/>
    <col min="2828" max="2828" width="12.28515625" style="261" bestFit="1" customWidth="1"/>
    <col min="2829" max="2829" width="11.28515625" style="261" bestFit="1" customWidth="1"/>
    <col min="2830" max="2831" width="10.28515625" style="261" bestFit="1" customWidth="1"/>
    <col min="2832" max="3074" width="9.140625" style="261"/>
    <col min="3075" max="3075" width="4.7109375" style="261" customWidth="1"/>
    <col min="3076" max="3077" width="3.7109375" style="261" customWidth="1"/>
    <col min="3078" max="3078" width="39.140625" style="261" customWidth="1"/>
    <col min="3079" max="3079" width="11.28515625" style="261" bestFit="1" customWidth="1"/>
    <col min="3080" max="3080" width="9.140625" style="261"/>
    <col min="3081" max="3081" width="15.140625" style="261" bestFit="1" customWidth="1"/>
    <col min="3082" max="3082" width="17" style="261" bestFit="1" customWidth="1"/>
    <col min="3083" max="3083" width="11.42578125" style="261" customWidth="1"/>
    <col min="3084" max="3084" width="12.28515625" style="261" bestFit="1" customWidth="1"/>
    <col min="3085" max="3085" width="11.28515625" style="261" bestFit="1" customWidth="1"/>
    <col min="3086" max="3087" width="10.28515625" style="261" bestFit="1" customWidth="1"/>
    <col min="3088" max="3330" width="9.140625" style="261"/>
    <col min="3331" max="3331" width="4.7109375" style="261" customWidth="1"/>
    <col min="3332" max="3333" width="3.7109375" style="261" customWidth="1"/>
    <col min="3334" max="3334" width="39.140625" style="261" customWidth="1"/>
    <col min="3335" max="3335" width="11.28515625" style="261" bestFit="1" customWidth="1"/>
    <col min="3336" max="3336" width="9.140625" style="261"/>
    <col min="3337" max="3337" width="15.140625" style="261" bestFit="1" customWidth="1"/>
    <col min="3338" max="3338" width="17" style="261" bestFit="1" customWidth="1"/>
    <col min="3339" max="3339" width="11.42578125" style="261" customWidth="1"/>
    <col min="3340" max="3340" width="12.28515625" style="261" bestFit="1" customWidth="1"/>
    <col min="3341" max="3341" width="11.28515625" style="261" bestFit="1" customWidth="1"/>
    <col min="3342" max="3343" width="10.28515625" style="261" bestFit="1" customWidth="1"/>
    <col min="3344" max="3586" width="9.140625" style="261"/>
    <col min="3587" max="3587" width="4.7109375" style="261" customWidth="1"/>
    <col min="3588" max="3589" width="3.7109375" style="261" customWidth="1"/>
    <col min="3590" max="3590" width="39.140625" style="261" customWidth="1"/>
    <col min="3591" max="3591" width="11.28515625" style="261" bestFit="1" customWidth="1"/>
    <col min="3592" max="3592" width="9.140625" style="261"/>
    <col min="3593" max="3593" width="15.140625" style="261" bestFit="1" customWidth="1"/>
    <col min="3594" max="3594" width="17" style="261" bestFit="1" customWidth="1"/>
    <col min="3595" max="3595" width="11.42578125" style="261" customWidth="1"/>
    <col min="3596" max="3596" width="12.28515625" style="261" bestFit="1" customWidth="1"/>
    <col min="3597" max="3597" width="11.28515625" style="261" bestFit="1" customWidth="1"/>
    <col min="3598" max="3599" width="10.28515625" style="261" bestFit="1" customWidth="1"/>
    <col min="3600" max="3842" width="9.140625" style="261"/>
    <col min="3843" max="3843" width="4.7109375" style="261" customWidth="1"/>
    <col min="3844" max="3845" width="3.7109375" style="261" customWidth="1"/>
    <col min="3846" max="3846" width="39.140625" style="261" customWidth="1"/>
    <col min="3847" max="3847" width="11.28515625" style="261" bestFit="1" customWidth="1"/>
    <col min="3848" max="3848" width="9.140625" style="261"/>
    <col min="3849" max="3849" width="15.140625" style="261" bestFit="1" customWidth="1"/>
    <col min="3850" max="3850" width="17" style="261" bestFit="1" customWidth="1"/>
    <col min="3851" max="3851" width="11.42578125" style="261" customWidth="1"/>
    <col min="3852" max="3852" width="12.28515625" style="261" bestFit="1" customWidth="1"/>
    <col min="3853" max="3853" width="11.28515625" style="261" bestFit="1" customWidth="1"/>
    <col min="3854" max="3855" width="10.28515625" style="261" bestFit="1" customWidth="1"/>
    <col min="3856" max="4098" width="9.140625" style="261"/>
    <col min="4099" max="4099" width="4.7109375" style="261" customWidth="1"/>
    <col min="4100" max="4101" width="3.7109375" style="261" customWidth="1"/>
    <col min="4102" max="4102" width="39.140625" style="261" customWidth="1"/>
    <col min="4103" max="4103" width="11.28515625" style="261" bestFit="1" customWidth="1"/>
    <col min="4104" max="4104" width="9.140625" style="261"/>
    <col min="4105" max="4105" width="15.140625" style="261" bestFit="1" customWidth="1"/>
    <col min="4106" max="4106" width="17" style="261" bestFit="1" customWidth="1"/>
    <col min="4107" max="4107" width="11.42578125" style="261" customWidth="1"/>
    <col min="4108" max="4108" width="12.28515625" style="261" bestFit="1" customWidth="1"/>
    <col min="4109" max="4109" width="11.28515625" style="261" bestFit="1" customWidth="1"/>
    <col min="4110" max="4111" width="10.28515625" style="261" bestFit="1" customWidth="1"/>
    <col min="4112" max="4354" width="9.140625" style="261"/>
    <col min="4355" max="4355" width="4.7109375" style="261" customWidth="1"/>
    <col min="4356" max="4357" width="3.7109375" style="261" customWidth="1"/>
    <col min="4358" max="4358" width="39.140625" style="261" customWidth="1"/>
    <col min="4359" max="4359" width="11.28515625" style="261" bestFit="1" customWidth="1"/>
    <col min="4360" max="4360" width="9.140625" style="261"/>
    <col min="4361" max="4361" width="15.140625" style="261" bestFit="1" customWidth="1"/>
    <col min="4362" max="4362" width="17" style="261" bestFit="1" customWidth="1"/>
    <col min="4363" max="4363" width="11.42578125" style="261" customWidth="1"/>
    <col min="4364" max="4364" width="12.28515625" style="261" bestFit="1" customWidth="1"/>
    <col min="4365" max="4365" width="11.28515625" style="261" bestFit="1" customWidth="1"/>
    <col min="4366" max="4367" width="10.28515625" style="261" bestFit="1" customWidth="1"/>
    <col min="4368" max="4610" width="9.140625" style="261"/>
    <col min="4611" max="4611" width="4.7109375" style="261" customWidth="1"/>
    <col min="4612" max="4613" width="3.7109375" style="261" customWidth="1"/>
    <col min="4614" max="4614" width="39.140625" style="261" customWidth="1"/>
    <col min="4615" max="4615" width="11.28515625" style="261" bestFit="1" customWidth="1"/>
    <col min="4616" max="4616" width="9.140625" style="261"/>
    <col min="4617" max="4617" width="15.140625" style="261" bestFit="1" customWidth="1"/>
    <col min="4618" max="4618" width="17" style="261" bestFit="1" customWidth="1"/>
    <col min="4619" max="4619" width="11.42578125" style="261" customWidth="1"/>
    <col min="4620" max="4620" width="12.28515625" style="261" bestFit="1" customWidth="1"/>
    <col min="4621" max="4621" width="11.28515625" style="261" bestFit="1" customWidth="1"/>
    <col min="4622" max="4623" width="10.28515625" style="261" bestFit="1" customWidth="1"/>
    <col min="4624" max="4866" width="9.140625" style="261"/>
    <col min="4867" max="4867" width="4.7109375" style="261" customWidth="1"/>
    <col min="4868" max="4869" width="3.7109375" style="261" customWidth="1"/>
    <col min="4870" max="4870" width="39.140625" style="261" customWidth="1"/>
    <col min="4871" max="4871" width="11.28515625" style="261" bestFit="1" customWidth="1"/>
    <col min="4872" max="4872" width="9.140625" style="261"/>
    <col min="4873" max="4873" width="15.140625" style="261" bestFit="1" customWidth="1"/>
    <col min="4874" max="4874" width="17" style="261" bestFit="1" customWidth="1"/>
    <col min="4875" max="4875" width="11.42578125" style="261" customWidth="1"/>
    <col min="4876" max="4876" width="12.28515625" style="261" bestFit="1" customWidth="1"/>
    <col min="4877" max="4877" width="11.28515625" style="261" bestFit="1" customWidth="1"/>
    <col min="4878" max="4879" width="10.28515625" style="261" bestFit="1" customWidth="1"/>
    <col min="4880" max="5122" width="9.140625" style="261"/>
    <col min="5123" max="5123" width="4.7109375" style="261" customWidth="1"/>
    <col min="5124" max="5125" width="3.7109375" style="261" customWidth="1"/>
    <col min="5126" max="5126" width="39.140625" style="261" customWidth="1"/>
    <col min="5127" max="5127" width="11.28515625" style="261" bestFit="1" customWidth="1"/>
    <col min="5128" max="5128" width="9.140625" style="261"/>
    <col min="5129" max="5129" width="15.140625" style="261" bestFit="1" customWidth="1"/>
    <col min="5130" max="5130" width="17" style="261" bestFit="1" customWidth="1"/>
    <col min="5131" max="5131" width="11.42578125" style="261" customWidth="1"/>
    <col min="5132" max="5132" width="12.28515625" style="261" bestFit="1" customWidth="1"/>
    <col min="5133" max="5133" width="11.28515625" style="261" bestFit="1" customWidth="1"/>
    <col min="5134" max="5135" width="10.28515625" style="261" bestFit="1" customWidth="1"/>
    <col min="5136" max="5378" width="9.140625" style="261"/>
    <col min="5379" max="5379" width="4.7109375" style="261" customWidth="1"/>
    <col min="5380" max="5381" width="3.7109375" style="261" customWidth="1"/>
    <col min="5382" max="5382" width="39.140625" style="261" customWidth="1"/>
    <col min="5383" max="5383" width="11.28515625" style="261" bestFit="1" customWidth="1"/>
    <col min="5384" max="5384" width="9.140625" style="261"/>
    <col min="5385" max="5385" width="15.140625" style="261" bestFit="1" customWidth="1"/>
    <col min="5386" max="5386" width="17" style="261" bestFit="1" customWidth="1"/>
    <col min="5387" max="5387" width="11.42578125" style="261" customWidth="1"/>
    <col min="5388" max="5388" width="12.28515625" style="261" bestFit="1" customWidth="1"/>
    <col min="5389" max="5389" width="11.28515625" style="261" bestFit="1" customWidth="1"/>
    <col min="5390" max="5391" width="10.28515625" style="261" bestFit="1" customWidth="1"/>
    <col min="5392" max="5634" width="9.140625" style="261"/>
    <col min="5635" max="5635" width="4.7109375" style="261" customWidth="1"/>
    <col min="5636" max="5637" width="3.7109375" style="261" customWidth="1"/>
    <col min="5638" max="5638" width="39.140625" style="261" customWidth="1"/>
    <col min="5639" max="5639" width="11.28515625" style="261" bestFit="1" customWidth="1"/>
    <col min="5640" max="5640" width="9.140625" style="261"/>
    <col min="5641" max="5641" width="15.140625" style="261" bestFit="1" customWidth="1"/>
    <col min="5642" max="5642" width="17" style="261" bestFit="1" customWidth="1"/>
    <col min="5643" max="5643" width="11.42578125" style="261" customWidth="1"/>
    <col min="5644" max="5644" width="12.28515625" style="261" bestFit="1" customWidth="1"/>
    <col min="5645" max="5645" width="11.28515625" style="261" bestFit="1" customWidth="1"/>
    <col min="5646" max="5647" width="10.28515625" style="261" bestFit="1" customWidth="1"/>
    <col min="5648" max="5890" width="9.140625" style="261"/>
    <col min="5891" max="5891" width="4.7109375" style="261" customWidth="1"/>
    <col min="5892" max="5893" width="3.7109375" style="261" customWidth="1"/>
    <col min="5894" max="5894" width="39.140625" style="261" customWidth="1"/>
    <col min="5895" max="5895" width="11.28515625" style="261" bestFit="1" customWidth="1"/>
    <col min="5896" max="5896" width="9.140625" style="261"/>
    <col min="5897" max="5897" width="15.140625" style="261" bestFit="1" customWidth="1"/>
    <col min="5898" max="5898" width="17" style="261" bestFit="1" customWidth="1"/>
    <col min="5899" max="5899" width="11.42578125" style="261" customWidth="1"/>
    <col min="5900" max="5900" width="12.28515625" style="261" bestFit="1" customWidth="1"/>
    <col min="5901" max="5901" width="11.28515625" style="261" bestFit="1" customWidth="1"/>
    <col min="5902" max="5903" width="10.28515625" style="261" bestFit="1" customWidth="1"/>
    <col min="5904" max="6146" width="9.140625" style="261"/>
    <col min="6147" max="6147" width="4.7109375" style="261" customWidth="1"/>
    <col min="6148" max="6149" width="3.7109375" style="261" customWidth="1"/>
    <col min="6150" max="6150" width="39.140625" style="261" customWidth="1"/>
    <col min="6151" max="6151" width="11.28515625" style="261" bestFit="1" customWidth="1"/>
    <col min="6152" max="6152" width="9.140625" style="261"/>
    <col min="6153" max="6153" width="15.140625" style="261" bestFit="1" customWidth="1"/>
    <col min="6154" max="6154" width="17" style="261" bestFit="1" customWidth="1"/>
    <col min="6155" max="6155" width="11.42578125" style="261" customWidth="1"/>
    <col min="6156" max="6156" width="12.28515625" style="261" bestFit="1" customWidth="1"/>
    <col min="6157" max="6157" width="11.28515625" style="261" bestFit="1" customWidth="1"/>
    <col min="6158" max="6159" width="10.28515625" style="261" bestFit="1" customWidth="1"/>
    <col min="6160" max="6402" width="9.140625" style="261"/>
    <col min="6403" max="6403" width="4.7109375" style="261" customWidth="1"/>
    <col min="6404" max="6405" width="3.7109375" style="261" customWidth="1"/>
    <col min="6406" max="6406" width="39.140625" style="261" customWidth="1"/>
    <col min="6407" max="6407" width="11.28515625" style="261" bestFit="1" customWidth="1"/>
    <col min="6408" max="6408" width="9.140625" style="261"/>
    <col min="6409" max="6409" width="15.140625" style="261" bestFit="1" customWidth="1"/>
    <col min="6410" max="6410" width="17" style="261" bestFit="1" customWidth="1"/>
    <col min="6411" max="6411" width="11.42578125" style="261" customWidth="1"/>
    <col min="6412" max="6412" width="12.28515625" style="261" bestFit="1" customWidth="1"/>
    <col min="6413" max="6413" width="11.28515625" style="261" bestFit="1" customWidth="1"/>
    <col min="6414" max="6415" width="10.28515625" style="261" bestFit="1" customWidth="1"/>
    <col min="6416" max="6658" width="9.140625" style="261"/>
    <col min="6659" max="6659" width="4.7109375" style="261" customWidth="1"/>
    <col min="6660" max="6661" width="3.7109375" style="261" customWidth="1"/>
    <col min="6662" max="6662" width="39.140625" style="261" customWidth="1"/>
    <col min="6663" max="6663" width="11.28515625" style="261" bestFit="1" customWidth="1"/>
    <col min="6664" max="6664" width="9.140625" style="261"/>
    <col min="6665" max="6665" width="15.140625" style="261" bestFit="1" customWidth="1"/>
    <col min="6666" max="6666" width="17" style="261" bestFit="1" customWidth="1"/>
    <col min="6667" max="6667" width="11.42578125" style="261" customWidth="1"/>
    <col min="6668" max="6668" width="12.28515625" style="261" bestFit="1" customWidth="1"/>
    <col min="6669" max="6669" width="11.28515625" style="261" bestFit="1" customWidth="1"/>
    <col min="6670" max="6671" width="10.28515625" style="261" bestFit="1" customWidth="1"/>
    <col min="6672" max="6914" width="9.140625" style="261"/>
    <col min="6915" max="6915" width="4.7109375" style="261" customWidth="1"/>
    <col min="6916" max="6917" width="3.7109375" style="261" customWidth="1"/>
    <col min="6918" max="6918" width="39.140625" style="261" customWidth="1"/>
    <col min="6919" max="6919" width="11.28515625" style="261" bestFit="1" customWidth="1"/>
    <col min="6920" max="6920" width="9.140625" style="261"/>
    <col min="6921" max="6921" width="15.140625" style="261" bestFit="1" customWidth="1"/>
    <col min="6922" max="6922" width="17" style="261" bestFit="1" customWidth="1"/>
    <col min="6923" max="6923" width="11.42578125" style="261" customWidth="1"/>
    <col min="6924" max="6924" width="12.28515625" style="261" bestFit="1" customWidth="1"/>
    <col min="6925" max="6925" width="11.28515625" style="261" bestFit="1" customWidth="1"/>
    <col min="6926" max="6927" width="10.28515625" style="261" bestFit="1" customWidth="1"/>
    <col min="6928" max="7170" width="9.140625" style="261"/>
    <col min="7171" max="7171" width="4.7109375" style="261" customWidth="1"/>
    <col min="7172" max="7173" width="3.7109375" style="261" customWidth="1"/>
    <col min="7174" max="7174" width="39.140625" style="261" customWidth="1"/>
    <col min="7175" max="7175" width="11.28515625" style="261" bestFit="1" customWidth="1"/>
    <col min="7176" max="7176" width="9.140625" style="261"/>
    <col min="7177" max="7177" width="15.140625" style="261" bestFit="1" customWidth="1"/>
    <col min="7178" max="7178" width="17" style="261" bestFit="1" customWidth="1"/>
    <col min="7179" max="7179" width="11.42578125" style="261" customWidth="1"/>
    <col min="7180" max="7180" width="12.28515625" style="261" bestFit="1" customWidth="1"/>
    <col min="7181" max="7181" width="11.28515625" style="261" bestFit="1" customWidth="1"/>
    <col min="7182" max="7183" width="10.28515625" style="261" bestFit="1" customWidth="1"/>
    <col min="7184" max="7426" width="9.140625" style="261"/>
    <col min="7427" max="7427" width="4.7109375" style="261" customWidth="1"/>
    <col min="7428" max="7429" width="3.7109375" style="261" customWidth="1"/>
    <col min="7430" max="7430" width="39.140625" style="261" customWidth="1"/>
    <col min="7431" max="7431" width="11.28515625" style="261" bestFit="1" customWidth="1"/>
    <col min="7432" max="7432" width="9.140625" style="261"/>
    <col min="7433" max="7433" width="15.140625" style="261" bestFit="1" customWidth="1"/>
    <col min="7434" max="7434" width="17" style="261" bestFit="1" customWidth="1"/>
    <col min="7435" max="7435" width="11.42578125" style="261" customWidth="1"/>
    <col min="7436" max="7436" width="12.28515625" style="261" bestFit="1" customWidth="1"/>
    <col min="7437" max="7437" width="11.28515625" style="261" bestFit="1" customWidth="1"/>
    <col min="7438" max="7439" width="10.28515625" style="261" bestFit="1" customWidth="1"/>
    <col min="7440" max="7682" width="9.140625" style="261"/>
    <col min="7683" max="7683" width="4.7109375" style="261" customWidth="1"/>
    <col min="7684" max="7685" width="3.7109375" style="261" customWidth="1"/>
    <col min="7686" max="7686" width="39.140625" style="261" customWidth="1"/>
    <col min="7687" max="7687" width="11.28515625" style="261" bestFit="1" customWidth="1"/>
    <col min="7688" max="7688" width="9.140625" style="261"/>
    <col min="7689" max="7689" width="15.140625" style="261" bestFit="1" customWidth="1"/>
    <col min="7690" max="7690" width="17" style="261" bestFit="1" customWidth="1"/>
    <col min="7691" max="7691" width="11.42578125" style="261" customWidth="1"/>
    <col min="7692" max="7692" width="12.28515625" style="261" bestFit="1" customWidth="1"/>
    <col min="7693" max="7693" width="11.28515625" style="261" bestFit="1" customWidth="1"/>
    <col min="7694" max="7695" width="10.28515625" style="261" bestFit="1" customWidth="1"/>
    <col min="7696" max="7938" width="9.140625" style="261"/>
    <col min="7939" max="7939" width="4.7109375" style="261" customWidth="1"/>
    <col min="7940" max="7941" width="3.7109375" style="261" customWidth="1"/>
    <col min="7942" max="7942" width="39.140625" style="261" customWidth="1"/>
    <col min="7943" max="7943" width="11.28515625" style="261" bestFit="1" customWidth="1"/>
    <col min="7944" max="7944" width="9.140625" style="261"/>
    <col min="7945" max="7945" width="15.140625" style="261" bestFit="1" customWidth="1"/>
    <col min="7946" max="7946" width="17" style="261" bestFit="1" customWidth="1"/>
    <col min="7947" max="7947" width="11.42578125" style="261" customWidth="1"/>
    <col min="7948" max="7948" width="12.28515625" style="261" bestFit="1" customWidth="1"/>
    <col min="7949" max="7949" width="11.28515625" style="261" bestFit="1" customWidth="1"/>
    <col min="7950" max="7951" width="10.28515625" style="261" bestFit="1" customWidth="1"/>
    <col min="7952" max="8194" width="9.140625" style="261"/>
    <col min="8195" max="8195" width="4.7109375" style="261" customWidth="1"/>
    <col min="8196" max="8197" width="3.7109375" style="261" customWidth="1"/>
    <col min="8198" max="8198" width="39.140625" style="261" customWidth="1"/>
    <col min="8199" max="8199" width="11.28515625" style="261" bestFit="1" customWidth="1"/>
    <col min="8200" max="8200" width="9.140625" style="261"/>
    <col min="8201" max="8201" width="15.140625" style="261" bestFit="1" customWidth="1"/>
    <col min="8202" max="8202" width="17" style="261" bestFit="1" customWidth="1"/>
    <col min="8203" max="8203" width="11.42578125" style="261" customWidth="1"/>
    <col min="8204" max="8204" width="12.28515625" style="261" bestFit="1" customWidth="1"/>
    <col min="8205" max="8205" width="11.28515625" style="261" bestFit="1" customWidth="1"/>
    <col min="8206" max="8207" width="10.28515625" style="261" bestFit="1" customWidth="1"/>
    <col min="8208" max="8450" width="9.140625" style="261"/>
    <col min="8451" max="8451" width="4.7109375" style="261" customWidth="1"/>
    <col min="8452" max="8453" width="3.7109375" style="261" customWidth="1"/>
    <col min="8454" max="8454" width="39.140625" style="261" customWidth="1"/>
    <col min="8455" max="8455" width="11.28515625" style="261" bestFit="1" customWidth="1"/>
    <col min="8456" max="8456" width="9.140625" style="261"/>
    <col min="8457" max="8457" width="15.140625" style="261" bestFit="1" customWidth="1"/>
    <col min="8458" max="8458" width="17" style="261" bestFit="1" customWidth="1"/>
    <col min="8459" max="8459" width="11.42578125" style="261" customWidth="1"/>
    <col min="8460" max="8460" width="12.28515625" style="261" bestFit="1" customWidth="1"/>
    <col min="8461" max="8461" width="11.28515625" style="261" bestFit="1" customWidth="1"/>
    <col min="8462" max="8463" width="10.28515625" style="261" bestFit="1" customWidth="1"/>
    <col min="8464" max="8706" width="9.140625" style="261"/>
    <col min="8707" max="8707" width="4.7109375" style="261" customWidth="1"/>
    <col min="8708" max="8709" width="3.7109375" style="261" customWidth="1"/>
    <col min="8710" max="8710" width="39.140625" style="261" customWidth="1"/>
    <col min="8711" max="8711" width="11.28515625" style="261" bestFit="1" customWidth="1"/>
    <col min="8712" max="8712" width="9.140625" style="261"/>
    <col min="8713" max="8713" width="15.140625" style="261" bestFit="1" customWidth="1"/>
    <col min="8714" max="8714" width="17" style="261" bestFit="1" customWidth="1"/>
    <col min="8715" max="8715" width="11.42578125" style="261" customWidth="1"/>
    <col min="8716" max="8716" width="12.28515625" style="261" bestFit="1" customWidth="1"/>
    <col min="8717" max="8717" width="11.28515625" style="261" bestFit="1" customWidth="1"/>
    <col min="8718" max="8719" width="10.28515625" style="261" bestFit="1" customWidth="1"/>
    <col min="8720" max="8962" width="9.140625" style="261"/>
    <col min="8963" max="8963" width="4.7109375" style="261" customWidth="1"/>
    <col min="8964" max="8965" width="3.7109375" style="261" customWidth="1"/>
    <col min="8966" max="8966" width="39.140625" style="261" customWidth="1"/>
    <col min="8967" max="8967" width="11.28515625" style="261" bestFit="1" customWidth="1"/>
    <col min="8968" max="8968" width="9.140625" style="261"/>
    <col min="8969" max="8969" width="15.140625" style="261" bestFit="1" customWidth="1"/>
    <col min="8970" max="8970" width="17" style="261" bestFit="1" customWidth="1"/>
    <col min="8971" max="8971" width="11.42578125" style="261" customWidth="1"/>
    <col min="8972" max="8972" width="12.28515625" style="261" bestFit="1" customWidth="1"/>
    <col min="8973" max="8973" width="11.28515625" style="261" bestFit="1" customWidth="1"/>
    <col min="8974" max="8975" width="10.28515625" style="261" bestFit="1" customWidth="1"/>
    <col min="8976" max="9218" width="9.140625" style="261"/>
    <col min="9219" max="9219" width="4.7109375" style="261" customWidth="1"/>
    <col min="9220" max="9221" width="3.7109375" style="261" customWidth="1"/>
    <col min="9222" max="9222" width="39.140625" style="261" customWidth="1"/>
    <col min="9223" max="9223" width="11.28515625" style="261" bestFit="1" customWidth="1"/>
    <col min="9224" max="9224" width="9.140625" style="261"/>
    <col min="9225" max="9225" width="15.140625" style="261" bestFit="1" customWidth="1"/>
    <col min="9226" max="9226" width="17" style="261" bestFit="1" customWidth="1"/>
    <col min="9227" max="9227" width="11.42578125" style="261" customWidth="1"/>
    <col min="9228" max="9228" width="12.28515625" style="261" bestFit="1" customWidth="1"/>
    <col min="9229" max="9229" width="11.28515625" style="261" bestFit="1" customWidth="1"/>
    <col min="9230" max="9231" width="10.28515625" style="261" bestFit="1" customWidth="1"/>
    <col min="9232" max="9474" width="9.140625" style="261"/>
    <col min="9475" max="9475" width="4.7109375" style="261" customWidth="1"/>
    <col min="9476" max="9477" width="3.7109375" style="261" customWidth="1"/>
    <col min="9478" max="9478" width="39.140625" style="261" customWidth="1"/>
    <col min="9479" max="9479" width="11.28515625" style="261" bestFit="1" customWidth="1"/>
    <col min="9480" max="9480" width="9.140625" style="261"/>
    <col min="9481" max="9481" width="15.140625" style="261" bestFit="1" customWidth="1"/>
    <col min="9482" max="9482" width="17" style="261" bestFit="1" customWidth="1"/>
    <col min="9483" max="9483" width="11.42578125" style="261" customWidth="1"/>
    <col min="9484" max="9484" width="12.28515625" style="261" bestFit="1" customWidth="1"/>
    <col min="9485" max="9485" width="11.28515625" style="261" bestFit="1" customWidth="1"/>
    <col min="9486" max="9487" width="10.28515625" style="261" bestFit="1" customWidth="1"/>
    <col min="9488" max="9730" width="9.140625" style="261"/>
    <col min="9731" max="9731" width="4.7109375" style="261" customWidth="1"/>
    <col min="9732" max="9733" width="3.7109375" style="261" customWidth="1"/>
    <col min="9734" max="9734" width="39.140625" style="261" customWidth="1"/>
    <col min="9735" max="9735" width="11.28515625" style="261" bestFit="1" customWidth="1"/>
    <col min="9736" max="9736" width="9.140625" style="261"/>
    <col min="9737" max="9737" width="15.140625" style="261" bestFit="1" customWidth="1"/>
    <col min="9738" max="9738" width="17" style="261" bestFit="1" customWidth="1"/>
    <col min="9739" max="9739" width="11.42578125" style="261" customWidth="1"/>
    <col min="9740" max="9740" width="12.28515625" style="261" bestFit="1" customWidth="1"/>
    <col min="9741" max="9741" width="11.28515625" style="261" bestFit="1" customWidth="1"/>
    <col min="9742" max="9743" width="10.28515625" style="261" bestFit="1" customWidth="1"/>
    <col min="9744" max="9986" width="9.140625" style="261"/>
    <col min="9987" max="9987" width="4.7109375" style="261" customWidth="1"/>
    <col min="9988" max="9989" width="3.7109375" style="261" customWidth="1"/>
    <col min="9990" max="9990" width="39.140625" style="261" customWidth="1"/>
    <col min="9991" max="9991" width="11.28515625" style="261" bestFit="1" customWidth="1"/>
    <col min="9992" max="9992" width="9.140625" style="261"/>
    <col min="9993" max="9993" width="15.140625" style="261" bestFit="1" customWidth="1"/>
    <col min="9994" max="9994" width="17" style="261" bestFit="1" customWidth="1"/>
    <col min="9995" max="9995" width="11.42578125" style="261" customWidth="1"/>
    <col min="9996" max="9996" width="12.28515625" style="261" bestFit="1" customWidth="1"/>
    <col min="9997" max="9997" width="11.28515625" style="261" bestFit="1" customWidth="1"/>
    <col min="9998" max="9999" width="10.28515625" style="261" bestFit="1" customWidth="1"/>
    <col min="10000" max="10242" width="9.140625" style="261"/>
    <col min="10243" max="10243" width="4.7109375" style="261" customWidth="1"/>
    <col min="10244" max="10245" width="3.7109375" style="261" customWidth="1"/>
    <col min="10246" max="10246" width="39.140625" style="261" customWidth="1"/>
    <col min="10247" max="10247" width="11.28515625" style="261" bestFit="1" customWidth="1"/>
    <col min="10248" max="10248" width="9.140625" style="261"/>
    <col min="10249" max="10249" width="15.140625" style="261" bestFit="1" customWidth="1"/>
    <col min="10250" max="10250" width="17" style="261" bestFit="1" customWidth="1"/>
    <col min="10251" max="10251" width="11.42578125" style="261" customWidth="1"/>
    <col min="10252" max="10252" width="12.28515625" style="261" bestFit="1" customWidth="1"/>
    <col min="10253" max="10253" width="11.28515625" style="261" bestFit="1" customWidth="1"/>
    <col min="10254" max="10255" width="10.28515625" style="261" bestFit="1" customWidth="1"/>
    <col min="10256" max="10498" width="9.140625" style="261"/>
    <col min="10499" max="10499" width="4.7109375" style="261" customWidth="1"/>
    <col min="10500" max="10501" width="3.7109375" style="261" customWidth="1"/>
    <col min="10502" max="10502" width="39.140625" style="261" customWidth="1"/>
    <col min="10503" max="10503" width="11.28515625" style="261" bestFit="1" customWidth="1"/>
    <col min="10504" max="10504" width="9.140625" style="261"/>
    <col min="10505" max="10505" width="15.140625" style="261" bestFit="1" customWidth="1"/>
    <col min="10506" max="10506" width="17" style="261" bestFit="1" customWidth="1"/>
    <col min="10507" max="10507" width="11.42578125" style="261" customWidth="1"/>
    <col min="10508" max="10508" width="12.28515625" style="261" bestFit="1" customWidth="1"/>
    <col min="10509" max="10509" width="11.28515625" style="261" bestFit="1" customWidth="1"/>
    <col min="10510" max="10511" width="10.28515625" style="261" bestFit="1" customWidth="1"/>
    <col min="10512" max="10754" width="9.140625" style="261"/>
    <col min="10755" max="10755" width="4.7109375" style="261" customWidth="1"/>
    <col min="10756" max="10757" width="3.7109375" style="261" customWidth="1"/>
    <col min="10758" max="10758" width="39.140625" style="261" customWidth="1"/>
    <col min="10759" max="10759" width="11.28515625" style="261" bestFit="1" customWidth="1"/>
    <col min="10760" max="10760" width="9.140625" style="261"/>
    <col min="10761" max="10761" width="15.140625" style="261" bestFit="1" customWidth="1"/>
    <col min="10762" max="10762" width="17" style="261" bestFit="1" customWidth="1"/>
    <col min="10763" max="10763" width="11.42578125" style="261" customWidth="1"/>
    <col min="10764" max="10764" width="12.28515625" style="261" bestFit="1" customWidth="1"/>
    <col min="10765" max="10765" width="11.28515625" style="261" bestFit="1" customWidth="1"/>
    <col min="10766" max="10767" width="10.28515625" style="261" bestFit="1" customWidth="1"/>
    <col min="10768" max="11010" width="9.140625" style="261"/>
    <col min="11011" max="11011" width="4.7109375" style="261" customWidth="1"/>
    <col min="11012" max="11013" width="3.7109375" style="261" customWidth="1"/>
    <col min="11014" max="11014" width="39.140625" style="261" customWidth="1"/>
    <col min="11015" max="11015" width="11.28515625" style="261" bestFit="1" customWidth="1"/>
    <col min="11016" max="11016" width="9.140625" style="261"/>
    <col min="11017" max="11017" width="15.140625" style="261" bestFit="1" customWidth="1"/>
    <col min="11018" max="11018" width="17" style="261" bestFit="1" customWidth="1"/>
    <col min="11019" max="11019" width="11.42578125" style="261" customWidth="1"/>
    <col min="11020" max="11020" width="12.28515625" style="261" bestFit="1" customWidth="1"/>
    <col min="11021" max="11021" width="11.28515625" style="261" bestFit="1" customWidth="1"/>
    <col min="11022" max="11023" width="10.28515625" style="261" bestFit="1" customWidth="1"/>
    <col min="11024" max="11266" width="9.140625" style="261"/>
    <col min="11267" max="11267" width="4.7109375" style="261" customWidth="1"/>
    <col min="11268" max="11269" width="3.7109375" style="261" customWidth="1"/>
    <col min="11270" max="11270" width="39.140625" style="261" customWidth="1"/>
    <col min="11271" max="11271" width="11.28515625" style="261" bestFit="1" customWidth="1"/>
    <col min="11272" max="11272" width="9.140625" style="261"/>
    <col min="11273" max="11273" width="15.140625" style="261" bestFit="1" customWidth="1"/>
    <col min="11274" max="11274" width="17" style="261" bestFit="1" customWidth="1"/>
    <col min="11275" max="11275" width="11.42578125" style="261" customWidth="1"/>
    <col min="11276" max="11276" width="12.28515625" style="261" bestFit="1" customWidth="1"/>
    <col min="11277" max="11277" width="11.28515625" style="261" bestFit="1" customWidth="1"/>
    <col min="11278" max="11279" width="10.28515625" style="261" bestFit="1" customWidth="1"/>
    <col min="11280" max="11522" width="9.140625" style="261"/>
    <col min="11523" max="11523" width="4.7109375" style="261" customWidth="1"/>
    <col min="11524" max="11525" width="3.7109375" style="261" customWidth="1"/>
    <col min="11526" max="11526" width="39.140625" style="261" customWidth="1"/>
    <col min="11527" max="11527" width="11.28515625" style="261" bestFit="1" customWidth="1"/>
    <col min="11528" max="11528" width="9.140625" style="261"/>
    <col min="11529" max="11529" width="15.140625" style="261" bestFit="1" customWidth="1"/>
    <col min="11530" max="11530" width="17" style="261" bestFit="1" customWidth="1"/>
    <col min="11531" max="11531" width="11.42578125" style="261" customWidth="1"/>
    <col min="11532" max="11532" width="12.28515625" style="261" bestFit="1" customWidth="1"/>
    <col min="11533" max="11533" width="11.28515625" style="261" bestFit="1" customWidth="1"/>
    <col min="11534" max="11535" width="10.28515625" style="261" bestFit="1" customWidth="1"/>
    <col min="11536" max="11778" width="9.140625" style="261"/>
    <col min="11779" max="11779" width="4.7109375" style="261" customWidth="1"/>
    <col min="11780" max="11781" width="3.7109375" style="261" customWidth="1"/>
    <col min="11782" max="11782" width="39.140625" style="261" customWidth="1"/>
    <col min="11783" max="11783" width="11.28515625" style="261" bestFit="1" customWidth="1"/>
    <col min="11784" max="11784" width="9.140625" style="261"/>
    <col min="11785" max="11785" width="15.140625" style="261" bestFit="1" customWidth="1"/>
    <col min="11786" max="11786" width="17" style="261" bestFit="1" customWidth="1"/>
    <col min="11787" max="11787" width="11.42578125" style="261" customWidth="1"/>
    <col min="11788" max="11788" width="12.28515625" style="261" bestFit="1" customWidth="1"/>
    <col min="11789" max="11789" width="11.28515625" style="261" bestFit="1" customWidth="1"/>
    <col min="11790" max="11791" width="10.28515625" style="261" bestFit="1" customWidth="1"/>
    <col min="11792" max="12034" width="9.140625" style="261"/>
    <col min="12035" max="12035" width="4.7109375" style="261" customWidth="1"/>
    <col min="12036" max="12037" width="3.7109375" style="261" customWidth="1"/>
    <col min="12038" max="12038" width="39.140625" style="261" customWidth="1"/>
    <col min="12039" max="12039" width="11.28515625" style="261" bestFit="1" customWidth="1"/>
    <col min="12040" max="12040" width="9.140625" style="261"/>
    <col min="12041" max="12041" width="15.140625" style="261" bestFit="1" customWidth="1"/>
    <col min="12042" max="12042" width="17" style="261" bestFit="1" customWidth="1"/>
    <col min="12043" max="12043" width="11.42578125" style="261" customWidth="1"/>
    <col min="12044" max="12044" width="12.28515625" style="261" bestFit="1" customWidth="1"/>
    <col min="12045" max="12045" width="11.28515625" style="261" bestFit="1" customWidth="1"/>
    <col min="12046" max="12047" width="10.28515625" style="261" bestFit="1" customWidth="1"/>
    <col min="12048" max="12290" width="9.140625" style="261"/>
    <col min="12291" max="12291" width="4.7109375" style="261" customWidth="1"/>
    <col min="12292" max="12293" width="3.7109375" style="261" customWidth="1"/>
    <col min="12294" max="12294" width="39.140625" style="261" customWidth="1"/>
    <col min="12295" max="12295" width="11.28515625" style="261" bestFit="1" customWidth="1"/>
    <col min="12296" max="12296" width="9.140625" style="261"/>
    <col min="12297" max="12297" width="15.140625" style="261" bestFit="1" customWidth="1"/>
    <col min="12298" max="12298" width="17" style="261" bestFit="1" customWidth="1"/>
    <col min="12299" max="12299" width="11.42578125" style="261" customWidth="1"/>
    <col min="12300" max="12300" width="12.28515625" style="261" bestFit="1" customWidth="1"/>
    <col min="12301" max="12301" width="11.28515625" style="261" bestFit="1" customWidth="1"/>
    <col min="12302" max="12303" width="10.28515625" style="261" bestFit="1" customWidth="1"/>
    <col min="12304" max="12546" width="9.140625" style="261"/>
    <col min="12547" max="12547" width="4.7109375" style="261" customWidth="1"/>
    <col min="12548" max="12549" width="3.7109375" style="261" customWidth="1"/>
    <col min="12550" max="12550" width="39.140625" style="261" customWidth="1"/>
    <col min="12551" max="12551" width="11.28515625" style="261" bestFit="1" customWidth="1"/>
    <col min="12552" max="12552" width="9.140625" style="261"/>
    <col min="12553" max="12553" width="15.140625" style="261" bestFit="1" customWidth="1"/>
    <col min="12554" max="12554" width="17" style="261" bestFit="1" customWidth="1"/>
    <col min="12555" max="12555" width="11.42578125" style="261" customWidth="1"/>
    <col min="12556" max="12556" width="12.28515625" style="261" bestFit="1" customWidth="1"/>
    <col min="12557" max="12557" width="11.28515625" style="261" bestFit="1" customWidth="1"/>
    <col min="12558" max="12559" width="10.28515625" style="261" bestFit="1" customWidth="1"/>
    <col min="12560" max="12802" width="9.140625" style="261"/>
    <col min="12803" max="12803" width="4.7109375" style="261" customWidth="1"/>
    <col min="12804" max="12805" width="3.7109375" style="261" customWidth="1"/>
    <col min="12806" max="12806" width="39.140625" style="261" customWidth="1"/>
    <col min="12807" max="12807" width="11.28515625" style="261" bestFit="1" customWidth="1"/>
    <col min="12808" max="12808" width="9.140625" style="261"/>
    <col min="12809" max="12809" width="15.140625" style="261" bestFit="1" customWidth="1"/>
    <col min="12810" max="12810" width="17" style="261" bestFit="1" customWidth="1"/>
    <col min="12811" max="12811" width="11.42578125" style="261" customWidth="1"/>
    <col min="12812" max="12812" width="12.28515625" style="261" bestFit="1" customWidth="1"/>
    <col min="12813" max="12813" width="11.28515625" style="261" bestFit="1" customWidth="1"/>
    <col min="12814" max="12815" width="10.28515625" style="261" bestFit="1" customWidth="1"/>
    <col min="12816" max="13058" width="9.140625" style="261"/>
    <col min="13059" max="13059" width="4.7109375" style="261" customWidth="1"/>
    <col min="13060" max="13061" width="3.7109375" style="261" customWidth="1"/>
    <col min="13062" max="13062" width="39.140625" style="261" customWidth="1"/>
    <col min="13063" max="13063" width="11.28515625" style="261" bestFit="1" customWidth="1"/>
    <col min="13064" max="13064" width="9.140625" style="261"/>
    <col min="13065" max="13065" width="15.140625" style="261" bestFit="1" customWidth="1"/>
    <col min="13066" max="13066" width="17" style="261" bestFit="1" customWidth="1"/>
    <col min="13067" max="13067" width="11.42578125" style="261" customWidth="1"/>
    <col min="13068" max="13068" width="12.28515625" style="261" bestFit="1" customWidth="1"/>
    <col min="13069" max="13069" width="11.28515625" style="261" bestFit="1" customWidth="1"/>
    <col min="13070" max="13071" width="10.28515625" style="261" bestFit="1" customWidth="1"/>
    <col min="13072" max="13314" width="9.140625" style="261"/>
    <col min="13315" max="13315" width="4.7109375" style="261" customWidth="1"/>
    <col min="13316" max="13317" width="3.7109375" style="261" customWidth="1"/>
    <col min="13318" max="13318" width="39.140625" style="261" customWidth="1"/>
    <col min="13319" max="13319" width="11.28515625" style="261" bestFit="1" customWidth="1"/>
    <col min="13320" max="13320" width="9.140625" style="261"/>
    <col min="13321" max="13321" width="15.140625" style="261" bestFit="1" customWidth="1"/>
    <col min="13322" max="13322" width="17" style="261" bestFit="1" customWidth="1"/>
    <col min="13323" max="13323" width="11.42578125" style="261" customWidth="1"/>
    <col min="13324" max="13324" width="12.28515625" style="261" bestFit="1" customWidth="1"/>
    <col min="13325" max="13325" width="11.28515625" style="261" bestFit="1" customWidth="1"/>
    <col min="13326" max="13327" width="10.28515625" style="261" bestFit="1" customWidth="1"/>
    <col min="13328" max="13570" width="9.140625" style="261"/>
    <col min="13571" max="13571" width="4.7109375" style="261" customWidth="1"/>
    <col min="13572" max="13573" width="3.7109375" style="261" customWidth="1"/>
    <col min="13574" max="13574" width="39.140625" style="261" customWidth="1"/>
    <col min="13575" max="13575" width="11.28515625" style="261" bestFit="1" customWidth="1"/>
    <col min="13576" max="13576" width="9.140625" style="261"/>
    <col min="13577" max="13577" width="15.140625" style="261" bestFit="1" customWidth="1"/>
    <col min="13578" max="13578" width="17" style="261" bestFit="1" customWidth="1"/>
    <col min="13579" max="13579" width="11.42578125" style="261" customWidth="1"/>
    <col min="13580" max="13580" width="12.28515625" style="261" bestFit="1" customWidth="1"/>
    <col min="13581" max="13581" width="11.28515625" style="261" bestFit="1" customWidth="1"/>
    <col min="13582" max="13583" width="10.28515625" style="261" bestFit="1" customWidth="1"/>
    <col min="13584" max="13826" width="9.140625" style="261"/>
    <col min="13827" max="13827" width="4.7109375" style="261" customWidth="1"/>
    <col min="13828" max="13829" width="3.7109375" style="261" customWidth="1"/>
    <col min="13830" max="13830" width="39.140625" style="261" customWidth="1"/>
    <col min="13831" max="13831" width="11.28515625" style="261" bestFit="1" customWidth="1"/>
    <col min="13832" max="13832" width="9.140625" style="261"/>
    <col min="13833" max="13833" width="15.140625" style="261" bestFit="1" customWidth="1"/>
    <col min="13834" max="13834" width="17" style="261" bestFit="1" customWidth="1"/>
    <col min="13835" max="13835" width="11.42578125" style="261" customWidth="1"/>
    <col min="13836" max="13836" width="12.28515625" style="261" bestFit="1" customWidth="1"/>
    <col min="13837" max="13837" width="11.28515625" style="261" bestFit="1" customWidth="1"/>
    <col min="13838" max="13839" width="10.28515625" style="261" bestFit="1" customWidth="1"/>
    <col min="13840" max="14082" width="9.140625" style="261"/>
    <col min="14083" max="14083" width="4.7109375" style="261" customWidth="1"/>
    <col min="14084" max="14085" width="3.7109375" style="261" customWidth="1"/>
    <col min="14086" max="14086" width="39.140625" style="261" customWidth="1"/>
    <col min="14087" max="14087" width="11.28515625" style="261" bestFit="1" customWidth="1"/>
    <col min="14088" max="14088" width="9.140625" style="261"/>
    <col min="14089" max="14089" width="15.140625" style="261" bestFit="1" customWidth="1"/>
    <col min="14090" max="14090" width="17" style="261" bestFit="1" customWidth="1"/>
    <col min="14091" max="14091" width="11.42578125" style="261" customWidth="1"/>
    <col min="14092" max="14092" width="12.28515625" style="261" bestFit="1" customWidth="1"/>
    <col min="14093" max="14093" width="11.28515625" style="261" bestFit="1" customWidth="1"/>
    <col min="14094" max="14095" width="10.28515625" style="261" bestFit="1" customWidth="1"/>
    <col min="14096" max="14338" width="9.140625" style="261"/>
    <col min="14339" max="14339" width="4.7109375" style="261" customWidth="1"/>
    <col min="14340" max="14341" width="3.7109375" style="261" customWidth="1"/>
    <col min="14342" max="14342" width="39.140625" style="261" customWidth="1"/>
    <col min="14343" max="14343" width="11.28515625" style="261" bestFit="1" customWidth="1"/>
    <col min="14344" max="14344" width="9.140625" style="261"/>
    <col min="14345" max="14345" width="15.140625" style="261" bestFit="1" customWidth="1"/>
    <col min="14346" max="14346" width="17" style="261" bestFit="1" customWidth="1"/>
    <col min="14347" max="14347" width="11.42578125" style="261" customWidth="1"/>
    <col min="14348" max="14348" width="12.28515625" style="261" bestFit="1" customWidth="1"/>
    <col min="14349" max="14349" width="11.28515625" style="261" bestFit="1" customWidth="1"/>
    <col min="14350" max="14351" width="10.28515625" style="261" bestFit="1" customWidth="1"/>
    <col min="14352" max="14594" width="9.140625" style="261"/>
    <col min="14595" max="14595" width="4.7109375" style="261" customWidth="1"/>
    <col min="14596" max="14597" width="3.7109375" style="261" customWidth="1"/>
    <col min="14598" max="14598" width="39.140625" style="261" customWidth="1"/>
    <col min="14599" max="14599" width="11.28515625" style="261" bestFit="1" customWidth="1"/>
    <col min="14600" max="14600" width="9.140625" style="261"/>
    <col min="14601" max="14601" width="15.140625" style="261" bestFit="1" customWidth="1"/>
    <col min="14602" max="14602" width="17" style="261" bestFit="1" customWidth="1"/>
    <col min="14603" max="14603" width="11.42578125" style="261" customWidth="1"/>
    <col min="14604" max="14604" width="12.28515625" style="261" bestFit="1" customWidth="1"/>
    <col min="14605" max="14605" width="11.28515625" style="261" bestFit="1" customWidth="1"/>
    <col min="14606" max="14607" width="10.28515625" style="261" bestFit="1" customWidth="1"/>
    <col min="14608" max="14850" width="9.140625" style="261"/>
    <col min="14851" max="14851" width="4.7109375" style="261" customWidth="1"/>
    <col min="14852" max="14853" width="3.7109375" style="261" customWidth="1"/>
    <col min="14854" max="14854" width="39.140625" style="261" customWidth="1"/>
    <col min="14855" max="14855" width="11.28515625" style="261" bestFit="1" customWidth="1"/>
    <col min="14856" max="14856" width="9.140625" style="261"/>
    <col min="14857" max="14857" width="15.140625" style="261" bestFit="1" customWidth="1"/>
    <col min="14858" max="14858" width="17" style="261" bestFit="1" customWidth="1"/>
    <col min="14859" max="14859" width="11.42578125" style="261" customWidth="1"/>
    <col min="14860" max="14860" width="12.28515625" style="261" bestFit="1" customWidth="1"/>
    <col min="14861" max="14861" width="11.28515625" style="261" bestFit="1" customWidth="1"/>
    <col min="14862" max="14863" width="10.28515625" style="261" bestFit="1" customWidth="1"/>
    <col min="14864" max="15106" width="9.140625" style="261"/>
    <col min="15107" max="15107" width="4.7109375" style="261" customWidth="1"/>
    <col min="15108" max="15109" width="3.7109375" style="261" customWidth="1"/>
    <col min="15110" max="15110" width="39.140625" style="261" customWidth="1"/>
    <col min="15111" max="15111" width="11.28515625" style="261" bestFit="1" customWidth="1"/>
    <col min="15112" max="15112" width="9.140625" style="261"/>
    <col min="15113" max="15113" width="15.140625" style="261" bestFit="1" customWidth="1"/>
    <col min="15114" max="15114" width="17" style="261" bestFit="1" customWidth="1"/>
    <col min="15115" max="15115" width="11.42578125" style="261" customWidth="1"/>
    <col min="15116" max="15116" width="12.28515625" style="261" bestFit="1" customWidth="1"/>
    <col min="15117" max="15117" width="11.28515625" style="261" bestFit="1" customWidth="1"/>
    <col min="15118" max="15119" width="10.28515625" style="261" bestFit="1" customWidth="1"/>
    <col min="15120" max="15362" width="9.140625" style="261"/>
    <col min="15363" max="15363" width="4.7109375" style="261" customWidth="1"/>
    <col min="15364" max="15365" width="3.7109375" style="261" customWidth="1"/>
    <col min="15366" max="15366" width="39.140625" style="261" customWidth="1"/>
    <col min="15367" max="15367" width="11.28515625" style="261" bestFit="1" customWidth="1"/>
    <col min="15368" max="15368" width="9.140625" style="261"/>
    <col min="15369" max="15369" width="15.140625" style="261" bestFit="1" customWidth="1"/>
    <col min="15370" max="15370" width="17" style="261" bestFit="1" customWidth="1"/>
    <col min="15371" max="15371" width="11.42578125" style="261" customWidth="1"/>
    <col min="15372" max="15372" width="12.28515625" style="261" bestFit="1" customWidth="1"/>
    <col min="15373" max="15373" width="11.28515625" style="261" bestFit="1" customWidth="1"/>
    <col min="15374" max="15375" width="10.28515625" style="261" bestFit="1" customWidth="1"/>
    <col min="15376" max="15618" width="9.140625" style="261"/>
    <col min="15619" max="15619" width="4.7109375" style="261" customWidth="1"/>
    <col min="15620" max="15621" width="3.7109375" style="261" customWidth="1"/>
    <col min="15622" max="15622" width="39.140625" style="261" customWidth="1"/>
    <col min="15623" max="15623" width="11.28515625" style="261" bestFit="1" customWidth="1"/>
    <col min="15624" max="15624" width="9.140625" style="261"/>
    <col min="15625" max="15625" width="15.140625" style="261" bestFit="1" customWidth="1"/>
    <col min="15626" max="15626" width="17" style="261" bestFit="1" customWidth="1"/>
    <col min="15627" max="15627" width="11.42578125" style="261" customWidth="1"/>
    <col min="15628" max="15628" width="12.28515625" style="261" bestFit="1" customWidth="1"/>
    <col min="15629" max="15629" width="11.28515625" style="261" bestFit="1" customWidth="1"/>
    <col min="15630" max="15631" width="10.28515625" style="261" bestFit="1" customWidth="1"/>
    <col min="15632" max="15874" width="9.140625" style="261"/>
    <col min="15875" max="15875" width="4.7109375" style="261" customWidth="1"/>
    <col min="15876" max="15877" width="3.7109375" style="261" customWidth="1"/>
    <col min="15878" max="15878" width="39.140625" style="261" customWidth="1"/>
    <col min="15879" max="15879" width="11.28515625" style="261" bestFit="1" customWidth="1"/>
    <col min="15880" max="15880" width="9.140625" style="261"/>
    <col min="15881" max="15881" width="15.140625" style="261" bestFit="1" customWidth="1"/>
    <col min="15882" max="15882" width="17" style="261" bestFit="1" customWidth="1"/>
    <col min="15883" max="15883" width="11.42578125" style="261" customWidth="1"/>
    <col min="15884" max="15884" width="12.28515625" style="261" bestFit="1" customWidth="1"/>
    <col min="15885" max="15885" width="11.28515625" style="261" bestFit="1" customWidth="1"/>
    <col min="15886" max="15887" width="10.28515625" style="261" bestFit="1" customWidth="1"/>
    <col min="15888" max="16130" width="9.140625" style="261"/>
    <col min="16131" max="16131" width="4.7109375" style="261" customWidth="1"/>
    <col min="16132" max="16133" width="3.7109375" style="261" customWidth="1"/>
    <col min="16134" max="16134" width="39.140625" style="261" customWidth="1"/>
    <col min="16135" max="16135" width="11.28515625" style="261" bestFit="1" customWidth="1"/>
    <col min="16136" max="16136" width="9.140625" style="261"/>
    <col min="16137" max="16137" width="15.140625" style="261" bestFit="1" customWidth="1"/>
    <col min="16138" max="16138" width="17" style="261" bestFit="1" customWidth="1"/>
    <col min="16139" max="16139" width="11.42578125" style="261" customWidth="1"/>
    <col min="16140" max="16140" width="12.28515625" style="261" bestFit="1" customWidth="1"/>
    <col min="16141" max="16141" width="11.28515625" style="261" bestFit="1" customWidth="1"/>
    <col min="16142" max="16143" width="10.28515625" style="261" bestFit="1" customWidth="1"/>
    <col min="16144" max="16384" width="9.140625" style="261"/>
  </cols>
  <sheetData>
    <row r="4" spans="1:13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3"/>
      <c r="J4" s="3"/>
      <c r="K4" s="3"/>
      <c r="L4" s="3"/>
    </row>
    <row r="5" spans="1:13" ht="6" customHeight="1" x14ac:dyDescent="0.2">
      <c r="A5" s="8"/>
      <c r="B5" s="8"/>
      <c r="C5" s="8"/>
      <c r="D5" s="8"/>
      <c r="I5" s="10"/>
      <c r="J5" s="10"/>
      <c r="K5" s="10"/>
      <c r="L5" s="10"/>
    </row>
    <row r="6" spans="1:13" ht="15" x14ac:dyDescent="0.25">
      <c r="A6" s="8"/>
      <c r="B6" s="385"/>
      <c r="C6" s="386"/>
      <c r="D6" s="386"/>
      <c r="E6" s="386"/>
      <c r="F6" s="386"/>
      <c r="G6" s="386"/>
      <c r="H6" s="386"/>
      <c r="I6" s="386"/>
      <c r="J6" s="289"/>
      <c r="K6" s="289"/>
      <c r="L6" s="289"/>
    </row>
    <row r="7" spans="1:13" x14ac:dyDescent="0.2">
      <c r="A7" s="8"/>
      <c r="B7" s="222" t="e">
        <f>Recap!#REF!</f>
        <v>#REF!</v>
      </c>
      <c r="C7" s="8"/>
      <c r="D7" s="8"/>
    </row>
    <row r="8" spans="1:13" ht="15" x14ac:dyDescent="0.2">
      <c r="A8" s="8"/>
      <c r="B8" s="398"/>
      <c r="C8" s="392"/>
      <c r="D8" s="392"/>
      <c r="E8" s="392"/>
      <c r="F8" s="392"/>
      <c r="G8" s="392"/>
      <c r="H8" s="392"/>
      <c r="I8" s="392"/>
      <c r="J8" s="286"/>
      <c r="K8" s="286"/>
      <c r="L8" s="286"/>
    </row>
    <row r="9" spans="1:13" x14ac:dyDescent="0.2">
      <c r="A9" s="8"/>
      <c r="B9" s="399" t="e">
        <f>Recap!#REF!</f>
        <v>#REF!</v>
      </c>
      <c r="C9" s="399"/>
      <c r="D9" s="399"/>
      <c r="E9" s="399"/>
      <c r="F9" s="399"/>
      <c r="G9" s="399"/>
      <c r="H9" s="399"/>
      <c r="I9" s="399"/>
      <c r="J9" s="290"/>
      <c r="K9" s="290"/>
      <c r="L9" s="290"/>
    </row>
    <row r="10" spans="1:13" ht="6" customHeight="1" x14ac:dyDescent="0.2"/>
    <row r="11" spans="1:13" ht="15.75" x14ac:dyDescent="0.25">
      <c r="A11" s="401" t="s">
        <v>288</v>
      </c>
      <c r="B11" s="401"/>
      <c r="C11" s="401"/>
      <c r="D11" s="401"/>
      <c r="E11" s="401"/>
      <c r="F11" s="401"/>
      <c r="G11" s="401"/>
      <c r="H11" s="401"/>
      <c r="I11" s="401"/>
      <c r="J11" s="287"/>
      <c r="K11" s="287"/>
      <c r="L11" s="287"/>
    </row>
    <row r="12" spans="1:13" ht="7.15" customHeight="1" thickBot="1" x14ac:dyDescent="0.25"/>
    <row r="13" spans="1:13" ht="15" x14ac:dyDescent="0.25">
      <c r="A13" s="260" t="s">
        <v>1</v>
      </c>
      <c r="B13" s="262"/>
      <c r="C13" s="394" t="s">
        <v>0</v>
      </c>
      <c r="D13" s="400"/>
      <c r="E13" s="66" t="s">
        <v>2</v>
      </c>
      <c r="F13" s="66" t="s">
        <v>3</v>
      </c>
      <c r="G13" s="65" t="s">
        <v>4</v>
      </c>
      <c r="H13" s="66" t="s">
        <v>5</v>
      </c>
      <c r="I13" s="83" t="s">
        <v>6</v>
      </c>
      <c r="J13" s="83" t="s">
        <v>251</v>
      </c>
      <c r="K13" s="83" t="s">
        <v>252</v>
      </c>
      <c r="L13" s="83" t="s">
        <v>253</v>
      </c>
    </row>
    <row r="14" spans="1:13" ht="13.5" thickBot="1" x14ac:dyDescent="0.25">
      <c r="A14" s="84"/>
      <c r="B14" s="85"/>
      <c r="C14" s="85"/>
      <c r="D14" s="85"/>
      <c r="E14" s="68"/>
      <c r="F14" s="68"/>
      <c r="G14" s="67"/>
      <c r="H14" s="68"/>
      <c r="I14" s="86"/>
      <c r="J14" s="86"/>
      <c r="K14" s="86"/>
      <c r="L14" s="86"/>
    </row>
    <row r="15" spans="1:13" ht="7.15" customHeight="1" x14ac:dyDescent="0.2">
      <c r="A15" s="14"/>
      <c r="B15" s="15"/>
      <c r="C15" s="16"/>
      <c r="D15" s="15"/>
      <c r="E15" s="17"/>
      <c r="F15" s="17"/>
      <c r="G15" s="18"/>
      <c r="H15" s="17"/>
      <c r="I15" s="17"/>
      <c r="J15" s="291"/>
      <c r="K15" s="299"/>
      <c r="L15" s="294"/>
    </row>
    <row r="16" spans="1:13" x14ac:dyDescent="0.2">
      <c r="A16" s="19"/>
      <c r="B16" s="20"/>
      <c r="C16" s="21"/>
      <c r="D16" s="20"/>
      <c r="E16" s="22"/>
      <c r="F16" s="22"/>
      <c r="G16" s="23"/>
      <c r="H16" s="24" t="s">
        <v>755</v>
      </c>
      <c r="I16" s="25" t="e">
        <f>Recap!#REF!</f>
        <v>#REF!</v>
      </c>
      <c r="J16" s="292"/>
      <c r="K16" s="300"/>
      <c r="L16" s="295"/>
      <c r="M16" s="55"/>
    </row>
    <row r="17" spans="1:17" ht="7.15" customHeight="1" x14ac:dyDescent="0.2">
      <c r="A17" s="26"/>
      <c r="B17" s="27"/>
      <c r="C17" s="27"/>
      <c r="D17" s="27"/>
      <c r="E17" s="28"/>
      <c r="F17" s="29"/>
      <c r="G17" s="30"/>
      <c r="H17" s="31"/>
      <c r="I17" s="30"/>
      <c r="J17" s="167"/>
      <c r="K17" s="173"/>
      <c r="L17" s="296"/>
    </row>
    <row r="18" spans="1:17" s="39" customFormat="1" x14ac:dyDescent="0.2">
      <c r="A18" s="136"/>
      <c r="B18" s="179"/>
      <c r="C18" s="179"/>
      <c r="D18" s="179"/>
      <c r="E18" s="34"/>
      <c r="F18" s="35"/>
      <c r="G18" s="36"/>
      <c r="H18" s="117">
        <f>SUM(H19)</f>
        <v>0</v>
      </c>
      <c r="I18" s="116" t="e">
        <f t="shared" ref="I18:I22" si="0">H18/I$16</f>
        <v>#REF!</v>
      </c>
      <c r="J18" s="293"/>
      <c r="K18" s="301"/>
      <c r="L18" s="297"/>
      <c r="N18" s="276"/>
      <c r="O18" s="282"/>
      <c r="P18" s="267"/>
      <c r="Q18" s="267"/>
    </row>
    <row r="19" spans="1:17" s="112" customFormat="1" x14ac:dyDescent="0.2">
      <c r="A19" s="138"/>
      <c r="B19" s="44"/>
      <c r="C19" s="44"/>
      <c r="D19" s="123"/>
      <c r="E19" s="45"/>
      <c r="F19" s="217"/>
      <c r="G19" s="40"/>
      <c r="H19" s="95">
        <f t="shared" ref="H19" si="1">E19*G19</f>
        <v>0</v>
      </c>
      <c r="I19" s="40" t="e">
        <f t="shared" si="0"/>
        <v>#REF!</v>
      </c>
      <c r="J19" s="167"/>
      <c r="K19" s="173"/>
      <c r="L19" s="296"/>
      <c r="O19" s="283"/>
      <c r="P19" s="218"/>
      <c r="Q19" s="218"/>
    </row>
    <row r="20" spans="1:17" s="112" customFormat="1" ht="7.15" customHeight="1" x14ac:dyDescent="0.2">
      <c r="A20" s="138"/>
      <c r="B20" s="44"/>
      <c r="C20" s="44"/>
      <c r="D20" s="44"/>
      <c r="E20" s="45"/>
      <c r="F20" s="109"/>
      <c r="G20" s="40"/>
      <c r="H20" s="95"/>
      <c r="I20" s="40"/>
      <c r="J20" s="167"/>
      <c r="K20" s="173"/>
      <c r="L20" s="296"/>
      <c r="M20" s="121"/>
      <c r="O20" s="283"/>
      <c r="P20" s="218"/>
      <c r="Q20" s="218"/>
    </row>
    <row r="21" spans="1:17" s="119" customFormat="1" x14ac:dyDescent="0.2">
      <c r="A21" s="150"/>
      <c r="B21" s="113"/>
      <c r="C21" s="113"/>
      <c r="D21" s="113"/>
      <c r="E21" s="114"/>
      <c r="F21" s="115"/>
      <c r="G21" s="116"/>
      <c r="H21" s="117">
        <f>SUM(H22:H23)</f>
        <v>0</v>
      </c>
      <c r="I21" s="116" t="e">
        <f t="shared" si="0"/>
        <v>#REF!</v>
      </c>
      <c r="J21" s="293"/>
      <c r="K21" s="301"/>
      <c r="L21" s="297"/>
      <c r="M21" s="253"/>
      <c r="N21" s="218"/>
      <c r="O21" s="284"/>
      <c r="P21" s="248"/>
      <c r="Q21" s="248"/>
    </row>
    <row r="22" spans="1:17" s="112" customFormat="1" x14ac:dyDescent="0.2">
      <c r="A22" s="138"/>
      <c r="B22" s="44"/>
      <c r="C22" s="44"/>
      <c r="D22" s="123"/>
      <c r="E22" s="45"/>
      <c r="F22" s="109"/>
      <c r="G22" s="40"/>
      <c r="H22" s="95">
        <f t="shared" ref="H22" si="2">E22*G22</f>
        <v>0</v>
      </c>
      <c r="I22" s="40" t="e">
        <f t="shared" si="0"/>
        <v>#REF!</v>
      </c>
      <c r="J22" s="167"/>
      <c r="K22" s="173"/>
      <c r="L22" s="296"/>
      <c r="M22" s="121"/>
      <c r="N22" s="218"/>
      <c r="O22" s="283"/>
      <c r="P22" s="218"/>
      <c r="Q22" s="218"/>
    </row>
    <row r="23" spans="1:17" s="112" customFormat="1" ht="6.6" customHeight="1" x14ac:dyDescent="0.2">
      <c r="A23" s="138"/>
      <c r="B23" s="44"/>
      <c r="C23" s="44"/>
      <c r="D23" s="44"/>
      <c r="E23" s="45"/>
      <c r="F23" s="109"/>
      <c r="G23" s="40"/>
      <c r="H23" s="95"/>
      <c r="I23" s="40"/>
      <c r="J23" s="167"/>
      <c r="K23" s="173"/>
      <c r="L23" s="296"/>
      <c r="O23" s="283"/>
      <c r="P23" s="218"/>
      <c r="Q23" s="218"/>
    </row>
    <row r="24" spans="1:17" s="119" customFormat="1" ht="12.75" customHeight="1" x14ac:dyDescent="0.2">
      <c r="A24" s="150"/>
      <c r="B24" s="113"/>
      <c r="C24" s="113"/>
      <c r="D24" s="124"/>
      <c r="E24" s="114"/>
      <c r="F24" s="115"/>
      <c r="G24" s="116"/>
      <c r="H24" s="117">
        <f>SUM(H25:H28)</f>
        <v>0</v>
      </c>
      <c r="I24" s="116" t="e">
        <f t="shared" ref="I24" si="3">H24/I$16</f>
        <v>#REF!</v>
      </c>
      <c r="J24" s="293"/>
      <c r="K24" s="301"/>
      <c r="L24" s="297"/>
      <c r="M24" s="125"/>
      <c r="N24" s="112"/>
      <c r="O24" s="284"/>
      <c r="P24" s="248"/>
      <c r="Q24" s="248"/>
    </row>
    <row r="25" spans="1:17" s="112" customFormat="1" x14ac:dyDescent="0.2">
      <c r="A25" s="138"/>
      <c r="B25" s="44"/>
      <c r="C25" s="44"/>
      <c r="D25" s="123"/>
      <c r="E25" s="45"/>
      <c r="F25" s="109"/>
      <c r="G25" s="40"/>
      <c r="H25" s="95">
        <f>E25*G25</f>
        <v>0</v>
      </c>
      <c r="I25" s="40" t="e">
        <f>H25/I$16</f>
        <v>#REF!</v>
      </c>
      <c r="J25" s="167"/>
      <c r="K25" s="173"/>
      <c r="L25" s="296"/>
      <c r="O25" s="283"/>
      <c r="P25" s="218"/>
      <c r="Q25" s="218"/>
    </row>
    <row r="26" spans="1:17" s="112" customFormat="1" x14ac:dyDescent="0.2">
      <c r="A26" s="138"/>
      <c r="B26" s="44"/>
      <c r="C26" s="44"/>
      <c r="D26" s="123"/>
      <c r="E26" s="45"/>
      <c r="F26" s="109"/>
      <c r="G26" s="40"/>
      <c r="H26" s="95">
        <f t="shared" ref="H26:H27" si="4">E26*G26</f>
        <v>0</v>
      </c>
      <c r="I26" s="40" t="e">
        <f t="shared" ref="I26:I27" si="5">H26/I$16</f>
        <v>#REF!</v>
      </c>
      <c r="J26" s="167"/>
      <c r="K26" s="173"/>
      <c r="L26" s="296"/>
      <c r="N26" s="280"/>
      <c r="O26" s="283"/>
      <c r="P26" s="218"/>
      <c r="Q26" s="218"/>
    </row>
    <row r="27" spans="1:17" s="112" customFormat="1" x14ac:dyDescent="0.2">
      <c r="A27" s="138"/>
      <c r="B27" s="44"/>
      <c r="C27" s="44"/>
      <c r="D27" s="123"/>
      <c r="E27" s="45"/>
      <c r="F27" s="109"/>
      <c r="G27" s="40"/>
      <c r="H27" s="95">
        <f t="shared" si="4"/>
        <v>0</v>
      </c>
      <c r="I27" s="40" t="e">
        <f t="shared" si="5"/>
        <v>#REF!</v>
      </c>
      <c r="J27" s="167"/>
      <c r="K27" s="173"/>
      <c r="L27" s="296"/>
      <c r="N27" s="280"/>
      <c r="O27" s="283"/>
      <c r="P27" s="218"/>
      <c r="Q27" s="218"/>
    </row>
    <row r="28" spans="1:17" s="112" customFormat="1" ht="6.6" customHeight="1" x14ac:dyDescent="0.2">
      <c r="A28" s="138"/>
      <c r="B28" s="44"/>
      <c r="C28" s="44"/>
      <c r="D28" s="44"/>
      <c r="E28" s="45"/>
      <c r="F28" s="109"/>
      <c r="G28" s="40"/>
      <c r="H28" s="95"/>
      <c r="I28" s="40"/>
      <c r="J28" s="167"/>
      <c r="K28" s="173"/>
      <c r="L28" s="296"/>
      <c r="O28" s="283"/>
      <c r="P28" s="218"/>
      <c r="Q28" s="218"/>
    </row>
    <row r="29" spans="1:17" s="119" customFormat="1" x14ac:dyDescent="0.2">
      <c r="A29" s="150"/>
      <c r="B29" s="113"/>
      <c r="C29" s="113"/>
      <c r="D29" s="113"/>
      <c r="E29" s="114"/>
      <c r="F29" s="115"/>
      <c r="G29" s="116"/>
      <c r="H29" s="117">
        <f>SUM(H30:H31)</f>
        <v>0</v>
      </c>
      <c r="I29" s="116" t="e">
        <f t="shared" ref="I29" si="6">H29/I$16</f>
        <v>#REF!</v>
      </c>
      <c r="J29" s="293"/>
      <c r="K29" s="301"/>
      <c r="L29" s="297"/>
      <c r="N29" s="55"/>
      <c r="O29" s="284"/>
      <c r="P29" s="248"/>
      <c r="Q29" s="248"/>
    </row>
    <row r="30" spans="1:17" s="112" customFormat="1" x14ac:dyDescent="0.2">
      <c r="A30" s="138"/>
      <c r="B30" s="44"/>
      <c r="C30" s="44"/>
      <c r="D30" s="44"/>
      <c r="E30" s="45"/>
      <c r="F30" s="109"/>
      <c r="G30" s="40"/>
      <c r="H30" s="95">
        <f t="shared" ref="H30" si="7">E30*G30</f>
        <v>0</v>
      </c>
      <c r="I30" s="40" t="e">
        <f>H30/I$16</f>
        <v>#REF!</v>
      </c>
      <c r="J30" s="167"/>
      <c r="K30" s="173"/>
      <c r="L30" s="296"/>
      <c r="M30" s="120"/>
      <c r="O30" s="283"/>
      <c r="P30" s="218"/>
      <c r="Q30" s="248"/>
    </row>
    <row r="31" spans="1:17" s="112" customFormat="1" ht="7.15" customHeight="1" x14ac:dyDescent="0.2">
      <c r="A31" s="138"/>
      <c r="B31" s="44"/>
      <c r="C31" s="44"/>
      <c r="D31" s="44"/>
      <c r="E31" s="45"/>
      <c r="F31" s="109"/>
      <c r="G31" s="40"/>
      <c r="H31" s="95"/>
      <c r="I31" s="40"/>
      <c r="J31" s="167"/>
      <c r="K31" s="173"/>
      <c r="L31" s="296"/>
      <c r="O31" s="283"/>
      <c r="P31" s="218"/>
      <c r="Q31" s="218"/>
    </row>
    <row r="32" spans="1:17" s="119" customFormat="1" x14ac:dyDescent="0.2">
      <c r="A32" s="150"/>
      <c r="B32" s="113"/>
      <c r="C32" s="113"/>
      <c r="D32" s="113"/>
      <c r="E32" s="114"/>
      <c r="F32" s="115"/>
      <c r="G32" s="116"/>
      <c r="H32" s="117">
        <f>SUM(H33:H34)</f>
        <v>0</v>
      </c>
      <c r="I32" s="116" t="e">
        <f>H32/I$16</f>
        <v>#REF!</v>
      </c>
      <c r="J32" s="293"/>
      <c r="K32" s="301"/>
      <c r="L32" s="297"/>
      <c r="N32" s="112"/>
      <c r="O32" s="284"/>
      <c r="P32" s="248"/>
      <c r="Q32" s="248"/>
    </row>
    <row r="33" spans="1:18" s="112" customFormat="1" x14ac:dyDescent="0.2">
      <c r="A33" s="138"/>
      <c r="B33" s="44"/>
      <c r="C33" s="44"/>
      <c r="D33" s="44"/>
      <c r="E33" s="45"/>
      <c r="F33" s="109"/>
      <c r="G33" s="40"/>
      <c r="H33" s="95">
        <f>E33*G33</f>
        <v>0</v>
      </c>
      <c r="I33" s="40" t="e">
        <f>H33/I$16</f>
        <v>#REF!</v>
      </c>
      <c r="J33" s="167"/>
      <c r="K33" s="173"/>
      <c r="L33" s="296"/>
      <c r="M33" s="122"/>
      <c r="O33" s="283"/>
      <c r="P33" s="218"/>
      <c r="Q33" s="218"/>
    </row>
    <row r="34" spans="1:18" s="112" customFormat="1" ht="6.6" customHeight="1" x14ac:dyDescent="0.2">
      <c r="A34" s="138"/>
      <c r="B34" s="44"/>
      <c r="C34" s="44"/>
      <c r="D34" s="44"/>
      <c r="E34" s="45"/>
      <c r="F34" s="109"/>
      <c r="G34" s="40"/>
      <c r="H34" s="95"/>
      <c r="I34" s="40"/>
      <c r="J34" s="167"/>
      <c r="K34" s="173"/>
      <c r="L34" s="296"/>
      <c r="O34" s="283"/>
      <c r="P34" s="218"/>
      <c r="Q34" s="218"/>
    </row>
    <row r="35" spans="1:18" s="119" customFormat="1" x14ac:dyDescent="0.2">
      <c r="A35" s="150"/>
      <c r="B35" s="113"/>
      <c r="C35" s="113"/>
      <c r="D35" s="113"/>
      <c r="E35" s="114"/>
      <c r="F35" s="115"/>
      <c r="G35" s="116"/>
      <c r="H35" s="117">
        <f>SUM(H36:H42)</f>
        <v>0</v>
      </c>
      <c r="I35" s="116" t="e">
        <f t="shared" ref="I35:I37" si="8">H35/I$16</f>
        <v>#REF!</v>
      </c>
      <c r="J35" s="293"/>
      <c r="K35" s="301"/>
      <c r="L35" s="297"/>
      <c r="M35" s="126"/>
      <c r="N35" s="112"/>
      <c r="O35" s="284"/>
      <c r="P35" s="248"/>
      <c r="Q35" s="248"/>
    </row>
    <row r="36" spans="1:18" s="112" customFormat="1" x14ac:dyDescent="0.2">
      <c r="A36" s="138"/>
      <c r="B36" s="44"/>
      <c r="C36" s="44"/>
      <c r="D36" s="263"/>
      <c r="E36" s="45"/>
      <c r="F36" s="109"/>
      <c r="G36" s="40"/>
      <c r="H36" s="95">
        <f t="shared" ref="H36:H37" si="9">E36*G36</f>
        <v>0</v>
      </c>
      <c r="I36" s="40" t="e">
        <f t="shared" si="8"/>
        <v>#REF!</v>
      </c>
      <c r="J36" s="167"/>
      <c r="K36" s="173"/>
      <c r="L36" s="296"/>
      <c r="O36" s="283"/>
      <c r="P36" s="218"/>
      <c r="Q36" s="218"/>
    </row>
    <row r="37" spans="1:18" s="112" customFormat="1" x14ac:dyDescent="0.2">
      <c r="A37" s="138"/>
      <c r="B37" s="44"/>
      <c r="C37" s="44"/>
      <c r="D37" s="186"/>
      <c r="E37" s="45"/>
      <c r="F37" s="266"/>
      <c r="G37" s="40"/>
      <c r="H37" s="95">
        <f t="shared" si="9"/>
        <v>0</v>
      </c>
      <c r="I37" s="40" t="e">
        <f t="shared" si="8"/>
        <v>#REF!</v>
      </c>
      <c r="J37" s="167"/>
      <c r="K37" s="173"/>
      <c r="L37" s="296"/>
      <c r="O37" s="283"/>
      <c r="P37" s="218"/>
      <c r="Q37" s="218"/>
    </row>
    <row r="38" spans="1:18" s="112" customFormat="1" x14ac:dyDescent="0.2">
      <c r="A38" s="138"/>
      <c r="B38" s="277"/>
      <c r="C38" s="44"/>
      <c r="D38" s="186"/>
      <c r="E38" s="45"/>
      <c r="F38" s="266"/>
      <c r="G38" s="40"/>
      <c r="H38" s="95">
        <f t="shared" ref="H38:H40" si="10">E38*G38</f>
        <v>0</v>
      </c>
      <c r="I38" s="40" t="e">
        <f t="shared" ref="I38:I40" si="11">H38/I$16</f>
        <v>#REF!</v>
      </c>
      <c r="J38" s="167"/>
      <c r="K38" s="173"/>
      <c r="L38" s="296"/>
      <c r="O38" s="283"/>
      <c r="P38" s="218"/>
      <c r="Q38" s="218"/>
    </row>
    <row r="39" spans="1:18" s="112" customFormat="1" x14ac:dyDescent="0.2">
      <c r="A39" s="138"/>
      <c r="B39" s="44"/>
      <c r="C39" s="44"/>
      <c r="D39" s="263"/>
      <c r="E39" s="45"/>
      <c r="F39" s="109"/>
      <c r="G39" s="40"/>
      <c r="H39" s="95">
        <f t="shared" si="10"/>
        <v>0</v>
      </c>
      <c r="I39" s="40" t="e">
        <f t="shared" si="11"/>
        <v>#REF!</v>
      </c>
      <c r="J39" s="167"/>
      <c r="K39" s="173"/>
      <c r="L39" s="296"/>
      <c r="O39" s="283"/>
      <c r="P39" s="218"/>
      <c r="Q39" s="218"/>
    </row>
    <row r="40" spans="1:18" s="112" customFormat="1" x14ac:dyDescent="0.2">
      <c r="A40" s="138"/>
      <c r="B40" s="44"/>
      <c r="C40" s="44"/>
      <c r="D40" s="186"/>
      <c r="E40" s="45"/>
      <c r="F40" s="266"/>
      <c r="G40" s="40"/>
      <c r="H40" s="95">
        <f t="shared" si="10"/>
        <v>0</v>
      </c>
      <c r="I40" s="40" t="e">
        <f t="shared" si="11"/>
        <v>#REF!</v>
      </c>
      <c r="J40" s="167"/>
      <c r="K40" s="173"/>
      <c r="L40" s="296"/>
      <c r="O40" s="283"/>
      <c r="P40" s="218"/>
      <c r="Q40" s="218"/>
    </row>
    <row r="41" spans="1:18" s="112" customFormat="1" x14ac:dyDescent="0.2">
      <c r="A41" s="138"/>
      <c r="B41" s="277"/>
      <c r="C41" s="44"/>
      <c r="D41" s="186"/>
      <c r="E41" s="45"/>
      <c r="F41" s="266"/>
      <c r="G41" s="40"/>
      <c r="H41" s="95">
        <f t="shared" ref="H41" si="12">E41*G41</f>
        <v>0</v>
      </c>
      <c r="I41" s="40" t="e">
        <f t="shared" ref="I41" si="13">H41/I$16</f>
        <v>#REF!</v>
      </c>
      <c r="J41" s="167"/>
      <c r="K41" s="173"/>
      <c r="L41" s="296"/>
      <c r="N41" s="278"/>
      <c r="O41" s="283"/>
      <c r="P41" s="218"/>
      <c r="Q41" s="218"/>
    </row>
    <row r="42" spans="1:18" s="112" customFormat="1" ht="7.15" customHeight="1" x14ac:dyDescent="0.2">
      <c r="A42" s="138"/>
      <c r="B42" s="44"/>
      <c r="C42" s="44"/>
      <c r="D42" s="44"/>
      <c r="E42" s="45"/>
      <c r="F42" s="109"/>
      <c r="G42" s="40"/>
      <c r="H42" s="95"/>
      <c r="I42" s="40"/>
      <c r="J42" s="167"/>
      <c r="K42" s="173"/>
      <c r="L42" s="296"/>
      <c r="O42" s="283"/>
      <c r="P42" s="218"/>
      <c r="Q42" s="218"/>
    </row>
    <row r="43" spans="1:18" s="119" customFormat="1" x14ac:dyDescent="0.2">
      <c r="A43" s="150"/>
      <c r="B43" s="113"/>
      <c r="C43" s="113"/>
      <c r="D43" s="113"/>
      <c r="E43" s="114"/>
      <c r="F43" s="115"/>
      <c r="G43" s="116"/>
      <c r="H43" s="117">
        <f>SUM(H44:H45)</f>
        <v>0</v>
      </c>
      <c r="I43" s="116" t="e">
        <f t="shared" ref="I43:I44" si="14">H43/I$16</f>
        <v>#REF!</v>
      </c>
      <c r="J43" s="293"/>
      <c r="K43" s="301"/>
      <c r="L43" s="297"/>
      <c r="N43" s="112"/>
      <c r="O43" s="284"/>
      <c r="P43" s="248"/>
      <c r="Q43" s="248"/>
      <c r="R43" s="126"/>
    </row>
    <row r="44" spans="1:18" s="112" customFormat="1" x14ac:dyDescent="0.2">
      <c r="A44" s="138"/>
      <c r="B44" s="277"/>
      <c r="C44" s="44"/>
      <c r="D44" s="123"/>
      <c r="E44" s="45"/>
      <c r="F44" s="266"/>
      <c r="G44" s="40"/>
      <c r="H44" s="95">
        <f t="shared" ref="H44" si="15">E44*G44</f>
        <v>0</v>
      </c>
      <c r="I44" s="40" t="e">
        <f t="shared" si="14"/>
        <v>#REF!</v>
      </c>
      <c r="J44" s="167"/>
      <c r="K44" s="173"/>
      <c r="L44" s="296"/>
      <c r="O44" s="283"/>
      <c r="P44" s="218"/>
      <c r="Q44" s="218"/>
    </row>
    <row r="45" spans="1:18" s="112" customFormat="1" x14ac:dyDescent="0.2">
      <c r="A45" s="138"/>
      <c r="B45" s="277"/>
      <c r="C45" s="44"/>
      <c r="D45" s="123"/>
      <c r="E45" s="45"/>
      <c r="F45" s="109"/>
      <c r="G45" s="40"/>
      <c r="H45" s="95">
        <f t="shared" ref="H45" si="16">E45*G45</f>
        <v>0</v>
      </c>
      <c r="I45" s="40" t="e">
        <f t="shared" ref="I45" si="17">H45/I$16</f>
        <v>#REF!</v>
      </c>
      <c r="J45" s="167"/>
      <c r="K45" s="173"/>
      <c r="L45" s="296"/>
      <c r="O45" s="283"/>
      <c r="P45" s="218"/>
      <c r="Q45" s="218"/>
    </row>
    <row r="46" spans="1:18" s="112" customFormat="1" ht="7.15" customHeight="1" x14ac:dyDescent="0.2">
      <c r="A46" s="138"/>
      <c r="B46" s="44"/>
      <c r="C46" s="44"/>
      <c r="D46" s="44"/>
      <c r="E46" s="45"/>
      <c r="F46" s="109"/>
      <c r="G46" s="40"/>
      <c r="H46" s="95"/>
      <c r="I46" s="40"/>
      <c r="J46" s="167"/>
      <c r="K46" s="173"/>
      <c r="L46" s="296"/>
      <c r="O46" s="283"/>
      <c r="P46" s="218"/>
      <c r="Q46" s="218"/>
    </row>
    <row r="47" spans="1:18" s="119" customFormat="1" x14ac:dyDescent="0.2">
      <c r="A47" s="150"/>
      <c r="B47" s="113"/>
      <c r="C47" s="113"/>
      <c r="D47" s="113"/>
      <c r="E47" s="114"/>
      <c r="F47" s="115"/>
      <c r="G47" s="116"/>
      <c r="H47" s="117">
        <f>SUM(H48:H54)</f>
        <v>0</v>
      </c>
      <c r="I47" s="116" t="e">
        <f t="shared" ref="I47" si="18">H47/I$16</f>
        <v>#REF!</v>
      </c>
      <c r="J47" s="293"/>
      <c r="K47" s="301"/>
      <c r="L47" s="297"/>
      <c r="M47" s="126"/>
      <c r="N47" s="112"/>
      <c r="O47" s="285"/>
      <c r="P47" s="218"/>
      <c r="Q47" s="248"/>
    </row>
    <row r="48" spans="1:18" s="112" customFormat="1" x14ac:dyDescent="0.2">
      <c r="A48" s="138"/>
      <c r="B48" s="277"/>
      <c r="C48" s="44"/>
      <c r="D48" s="186"/>
      <c r="E48" s="45"/>
      <c r="F48" s="109"/>
      <c r="G48" s="40"/>
      <c r="H48" s="95">
        <f t="shared" ref="H48:H53" si="19">E48*G48</f>
        <v>0</v>
      </c>
      <c r="I48" s="40" t="e">
        <f t="shared" ref="I48:I53" si="20">H48/I$16</f>
        <v>#REF!</v>
      </c>
      <c r="J48" s="167"/>
      <c r="K48" s="302"/>
      <c r="L48" s="296"/>
      <c r="O48" s="283"/>
      <c r="P48" s="218"/>
      <c r="Q48" s="218"/>
    </row>
    <row r="49" spans="1:17" s="112" customFormat="1" x14ac:dyDescent="0.2">
      <c r="A49" s="138"/>
      <c r="B49" s="277"/>
      <c r="C49" s="44"/>
      <c r="D49" s="186"/>
      <c r="E49" s="45"/>
      <c r="F49" s="109"/>
      <c r="G49" s="40"/>
      <c r="H49" s="95">
        <f t="shared" si="19"/>
        <v>0</v>
      </c>
      <c r="I49" s="40" t="e">
        <f t="shared" si="20"/>
        <v>#REF!</v>
      </c>
      <c r="J49" s="167"/>
      <c r="K49" s="302"/>
      <c r="L49" s="296"/>
      <c r="O49" s="283"/>
      <c r="P49" s="218"/>
      <c r="Q49" s="218"/>
    </row>
    <row r="50" spans="1:17" s="112" customFormat="1" x14ac:dyDescent="0.2">
      <c r="A50" s="138"/>
      <c r="B50" s="277"/>
      <c r="C50" s="44"/>
      <c r="D50" s="186"/>
      <c r="E50" s="45"/>
      <c r="F50" s="109"/>
      <c r="G50" s="40"/>
      <c r="H50" s="95">
        <f t="shared" si="19"/>
        <v>0</v>
      </c>
      <c r="I50" s="40" t="e">
        <f t="shared" si="20"/>
        <v>#REF!</v>
      </c>
      <c r="J50" s="167"/>
      <c r="K50" s="302"/>
      <c r="L50" s="296"/>
      <c r="O50" s="283"/>
      <c r="P50" s="218"/>
      <c r="Q50" s="218"/>
    </row>
    <row r="51" spans="1:17" s="112" customFormat="1" x14ac:dyDescent="0.2">
      <c r="A51" s="138"/>
      <c r="B51" s="277"/>
      <c r="C51" s="44"/>
      <c r="D51" s="186"/>
      <c r="E51" s="45"/>
      <c r="F51" s="109"/>
      <c r="G51" s="40"/>
      <c r="H51" s="95">
        <f t="shared" si="19"/>
        <v>0</v>
      </c>
      <c r="I51" s="40" t="e">
        <f t="shared" si="20"/>
        <v>#REF!</v>
      </c>
      <c r="J51" s="167"/>
      <c r="K51" s="302"/>
      <c r="L51" s="296"/>
      <c r="O51" s="283"/>
      <c r="P51" s="218"/>
      <c r="Q51" s="218"/>
    </row>
    <row r="52" spans="1:17" s="112" customFormat="1" x14ac:dyDescent="0.2">
      <c r="A52" s="138"/>
      <c r="B52" s="277"/>
      <c r="C52" s="44"/>
      <c r="D52" s="47"/>
      <c r="E52" s="45"/>
      <c r="F52" s="109"/>
      <c r="G52" s="40"/>
      <c r="H52" s="95">
        <f t="shared" si="19"/>
        <v>0</v>
      </c>
      <c r="I52" s="40" t="e">
        <f t="shared" si="20"/>
        <v>#REF!</v>
      </c>
      <c r="J52" s="167"/>
      <c r="K52" s="302"/>
      <c r="L52" s="296"/>
      <c r="O52" s="283"/>
      <c r="P52" s="218"/>
      <c r="Q52" s="218"/>
    </row>
    <row r="53" spans="1:17" s="112" customFormat="1" x14ac:dyDescent="0.2">
      <c r="A53" s="138"/>
      <c r="B53" s="277"/>
      <c r="C53" s="44"/>
      <c r="D53" s="186"/>
      <c r="E53" s="45"/>
      <c r="F53" s="109"/>
      <c r="G53" s="40"/>
      <c r="H53" s="95">
        <f t="shared" si="19"/>
        <v>0</v>
      </c>
      <c r="I53" s="40" t="e">
        <f t="shared" si="20"/>
        <v>#REF!</v>
      </c>
      <c r="J53" s="167"/>
      <c r="K53" s="302"/>
      <c r="L53" s="296"/>
      <c r="O53" s="283"/>
      <c r="P53" s="218"/>
      <c r="Q53" s="218"/>
    </row>
    <row r="54" spans="1:17" s="112" customFormat="1" ht="7.35" customHeight="1" x14ac:dyDescent="0.2">
      <c r="A54" s="151"/>
      <c r="B54" s="44"/>
      <c r="C54" s="44"/>
      <c r="D54" s="44"/>
      <c r="E54" s="109"/>
      <c r="F54" s="45"/>
      <c r="G54" s="40"/>
      <c r="H54" s="129"/>
      <c r="I54" s="95"/>
      <c r="J54" s="166"/>
      <c r="K54" s="172"/>
      <c r="L54" s="298"/>
      <c r="O54" s="283"/>
      <c r="P54" s="218"/>
      <c r="Q54" s="218"/>
    </row>
    <row r="55" spans="1:17" s="119" customFormat="1" x14ac:dyDescent="0.2">
      <c r="A55" s="150"/>
      <c r="B55" s="113"/>
      <c r="C55" s="113"/>
      <c r="D55" s="113"/>
      <c r="E55" s="114"/>
      <c r="F55" s="115"/>
      <c r="G55" s="116"/>
      <c r="H55" s="117">
        <f>SUM(H56:H57)</f>
        <v>0</v>
      </c>
      <c r="I55" s="116" t="e">
        <f>H55/I$16</f>
        <v>#REF!</v>
      </c>
      <c r="J55" s="293"/>
      <c r="K55" s="301"/>
      <c r="L55" s="297"/>
      <c r="M55" s="126"/>
      <c r="N55" s="112"/>
      <c r="O55" s="284"/>
      <c r="P55" s="248"/>
      <c r="Q55" s="248"/>
    </row>
    <row r="56" spans="1:17" s="112" customFormat="1" x14ac:dyDescent="0.2">
      <c r="A56" s="138"/>
      <c r="B56" s="44"/>
      <c r="C56" s="44"/>
      <c r="D56" s="123"/>
      <c r="E56" s="45"/>
      <c r="F56" s="109"/>
      <c r="G56" s="40"/>
      <c r="H56" s="95">
        <f>E56*G56</f>
        <v>0</v>
      </c>
      <c r="I56" s="40" t="e">
        <f>H56/I$16</f>
        <v>#REF!</v>
      </c>
      <c r="J56" s="167"/>
      <c r="K56" s="173"/>
      <c r="L56" s="296"/>
      <c r="M56" s="119"/>
      <c r="O56" s="283"/>
      <c r="P56" s="218"/>
      <c r="Q56" s="218"/>
    </row>
    <row r="57" spans="1:17" s="112" customFormat="1" ht="7.15" customHeight="1" x14ac:dyDescent="0.2">
      <c r="A57" s="138"/>
      <c r="B57" s="44"/>
      <c r="C57" s="44"/>
      <c r="D57" s="44"/>
      <c r="E57" s="45"/>
      <c r="F57" s="109"/>
      <c r="G57" s="40"/>
      <c r="H57" s="95"/>
      <c r="I57" s="40"/>
      <c r="J57" s="167"/>
      <c r="K57" s="173"/>
      <c r="L57" s="296"/>
      <c r="O57" s="283"/>
      <c r="P57" s="218"/>
      <c r="Q57" s="218"/>
    </row>
    <row r="58" spans="1:17" s="119" customFormat="1" x14ac:dyDescent="0.2">
      <c r="A58" s="150"/>
      <c r="B58" s="113"/>
      <c r="C58" s="113"/>
      <c r="D58" s="113"/>
      <c r="E58" s="114"/>
      <c r="F58" s="115"/>
      <c r="G58" s="116"/>
      <c r="H58" s="117">
        <f>SUM(H59:H60)</f>
        <v>0</v>
      </c>
      <c r="I58" s="116" t="e">
        <f>H58/I$16</f>
        <v>#REF!</v>
      </c>
      <c r="J58" s="293"/>
      <c r="K58" s="301"/>
      <c r="L58" s="297"/>
      <c r="N58" s="112"/>
      <c r="O58" s="284"/>
      <c r="P58" s="248"/>
      <c r="Q58" s="248"/>
    </row>
    <row r="59" spans="1:17" s="112" customFormat="1" x14ac:dyDescent="0.2">
      <c r="A59" s="138"/>
      <c r="B59" s="44"/>
      <c r="C59" s="44"/>
      <c r="D59" s="44"/>
      <c r="E59" s="45"/>
      <c r="F59" s="109"/>
      <c r="G59" s="40"/>
      <c r="H59" s="95">
        <f>E59*G59</f>
        <v>0</v>
      </c>
      <c r="I59" s="40" t="e">
        <f>H59/I$16</f>
        <v>#REF!</v>
      </c>
      <c r="J59" s="167"/>
      <c r="K59" s="173"/>
      <c r="L59" s="296"/>
      <c r="O59" s="283"/>
      <c r="P59" s="218"/>
      <c r="Q59" s="218"/>
    </row>
    <row r="60" spans="1:17" s="112" customFormat="1" ht="7.15" customHeight="1" x14ac:dyDescent="0.2">
      <c r="A60" s="138"/>
      <c r="B60" s="44"/>
      <c r="C60" s="44"/>
      <c r="D60" s="44"/>
      <c r="E60" s="45"/>
      <c r="F60" s="109"/>
      <c r="G60" s="40"/>
      <c r="H60" s="95"/>
      <c r="I60" s="40"/>
      <c r="J60" s="167"/>
      <c r="K60" s="173"/>
      <c r="L60" s="296"/>
      <c r="O60" s="283"/>
      <c r="P60" s="218"/>
      <c r="Q60" s="218"/>
    </row>
    <row r="61" spans="1:17" s="119" customFormat="1" x14ac:dyDescent="0.2">
      <c r="A61" s="150"/>
      <c r="B61" s="113"/>
      <c r="C61" s="113"/>
      <c r="D61" s="113"/>
      <c r="E61" s="114"/>
      <c r="F61" s="115"/>
      <c r="G61" s="116"/>
      <c r="H61" s="117">
        <f>SUM(H62:H63)</f>
        <v>0</v>
      </c>
      <c r="I61" s="116" t="e">
        <f>H61/I$16</f>
        <v>#REF!</v>
      </c>
      <c r="J61" s="293"/>
      <c r="K61" s="301"/>
      <c r="L61" s="297"/>
      <c r="N61" s="112"/>
      <c r="O61" s="284"/>
      <c r="P61" s="248"/>
      <c r="Q61" s="248"/>
    </row>
    <row r="62" spans="1:17" s="112" customFormat="1" x14ac:dyDescent="0.2">
      <c r="A62" s="138"/>
      <c r="B62" s="44"/>
      <c r="C62" s="44"/>
      <c r="D62" s="44"/>
      <c r="E62" s="45"/>
      <c r="F62" s="109"/>
      <c r="G62" s="40"/>
      <c r="H62" s="95">
        <f>E62*G62</f>
        <v>0</v>
      </c>
      <c r="I62" s="40" t="e">
        <f>H62/I$16</f>
        <v>#REF!</v>
      </c>
      <c r="J62" s="167"/>
      <c r="K62" s="173"/>
      <c r="L62" s="296"/>
      <c r="O62" s="283"/>
      <c r="P62" s="218"/>
      <c r="Q62" s="218"/>
    </row>
    <row r="63" spans="1:17" s="112" customFormat="1" ht="7.15" customHeight="1" x14ac:dyDescent="0.2">
      <c r="A63" s="138"/>
      <c r="B63" s="44"/>
      <c r="C63" s="44"/>
      <c r="D63" s="44"/>
      <c r="E63" s="45"/>
      <c r="F63" s="109"/>
      <c r="G63" s="40"/>
      <c r="H63" s="95"/>
      <c r="I63" s="40"/>
      <c r="J63" s="167"/>
      <c r="K63" s="173"/>
      <c r="L63" s="296"/>
      <c r="O63" s="283"/>
      <c r="P63" s="218"/>
      <c r="Q63" s="218"/>
    </row>
    <row r="64" spans="1:17" s="119" customFormat="1" x14ac:dyDescent="0.2">
      <c r="A64" s="150"/>
      <c r="B64" s="113"/>
      <c r="C64" s="113"/>
      <c r="D64" s="113"/>
      <c r="E64" s="114"/>
      <c r="F64" s="115"/>
      <c r="G64" s="116"/>
      <c r="H64" s="117">
        <f>SUM(H65:H66)</f>
        <v>0</v>
      </c>
      <c r="I64" s="116" t="e">
        <f>H64/I$16</f>
        <v>#REF!</v>
      </c>
      <c r="J64" s="293"/>
      <c r="K64" s="301"/>
      <c r="L64" s="297"/>
      <c r="M64" s="131"/>
      <c r="N64" s="112"/>
      <c r="O64" s="284"/>
      <c r="P64" s="248"/>
      <c r="Q64" s="248"/>
    </row>
    <row r="65" spans="1:17" s="112" customFormat="1" x14ac:dyDescent="0.2">
      <c r="A65" s="138"/>
      <c r="B65" s="277"/>
      <c r="C65" s="44"/>
      <c r="D65" s="47"/>
      <c r="E65" s="45"/>
      <c r="F65" s="109"/>
      <c r="G65" s="40"/>
      <c r="H65" s="95">
        <f>E65*G65</f>
        <v>0</v>
      </c>
      <c r="I65" s="40" t="e">
        <f>H65/I$16</f>
        <v>#REF!</v>
      </c>
      <c r="J65" s="167"/>
      <c r="K65" s="302"/>
      <c r="L65" s="296"/>
      <c r="N65" s="55"/>
      <c r="O65" s="283"/>
      <c r="P65" s="218"/>
      <c r="Q65" s="218"/>
    </row>
    <row r="66" spans="1:17" s="112" customFormat="1" ht="7.15" customHeight="1" x14ac:dyDescent="0.2">
      <c r="A66" s="138"/>
      <c r="B66" s="44"/>
      <c r="C66" s="44"/>
      <c r="D66" s="44"/>
      <c r="E66" s="45"/>
      <c r="F66" s="109"/>
      <c r="G66" s="40"/>
      <c r="H66" s="95"/>
      <c r="I66" s="40"/>
      <c r="J66" s="167"/>
      <c r="K66" s="173"/>
      <c r="L66" s="296"/>
      <c r="O66" s="283"/>
      <c r="P66" s="218"/>
      <c r="Q66" s="218"/>
    </row>
    <row r="67" spans="1:17" s="119" customFormat="1" x14ac:dyDescent="0.2">
      <c r="A67" s="150"/>
      <c r="B67" s="113"/>
      <c r="C67" s="113"/>
      <c r="D67" s="113"/>
      <c r="E67" s="114"/>
      <c r="F67" s="115"/>
      <c r="G67" s="116"/>
      <c r="H67" s="117">
        <f>SUM(H68:H69)</f>
        <v>0</v>
      </c>
      <c r="I67" s="116" t="e">
        <f t="shared" ref="I67:I68" si="21">H67/I$16</f>
        <v>#REF!</v>
      </c>
      <c r="J67" s="293"/>
      <c r="K67" s="301"/>
      <c r="L67" s="297"/>
      <c r="N67" s="112"/>
      <c r="O67" s="284"/>
      <c r="P67" s="248"/>
      <c r="Q67" s="248"/>
    </row>
    <row r="68" spans="1:17" s="112" customFormat="1" x14ac:dyDescent="0.2">
      <c r="A68" s="138"/>
      <c r="B68" s="44"/>
      <c r="C68" s="44"/>
      <c r="D68" s="44"/>
      <c r="E68" s="45"/>
      <c r="F68" s="109"/>
      <c r="G68" s="40"/>
      <c r="H68" s="95">
        <f t="shared" ref="H68" si="22">E68*G68</f>
        <v>0</v>
      </c>
      <c r="I68" s="40" t="e">
        <f t="shared" si="21"/>
        <v>#REF!</v>
      </c>
      <c r="J68" s="167"/>
      <c r="K68" s="173"/>
      <c r="L68" s="296"/>
      <c r="M68" s="120"/>
      <c r="O68" s="283"/>
      <c r="P68" s="218"/>
      <c r="Q68" s="218"/>
    </row>
    <row r="69" spans="1:17" s="112" customFormat="1" ht="7.15" customHeight="1" x14ac:dyDescent="0.2">
      <c r="A69" s="138"/>
      <c r="B69" s="44"/>
      <c r="C69" s="44"/>
      <c r="D69" s="44"/>
      <c r="E69" s="45"/>
      <c r="F69" s="109"/>
      <c r="G69" s="40"/>
      <c r="H69" s="95"/>
      <c r="I69" s="40"/>
      <c r="J69" s="167"/>
      <c r="K69" s="173"/>
      <c r="L69" s="296"/>
      <c r="O69" s="283"/>
      <c r="P69" s="218"/>
      <c r="Q69" s="218"/>
    </row>
    <row r="70" spans="1:17" s="119" customFormat="1" x14ac:dyDescent="0.2">
      <c r="A70" s="150"/>
      <c r="B70" s="113"/>
      <c r="C70" s="113"/>
      <c r="D70" s="113"/>
      <c r="E70" s="114"/>
      <c r="F70" s="115"/>
      <c r="G70" s="116"/>
      <c r="H70" s="117">
        <f>SUM(H71:H78)</f>
        <v>0</v>
      </c>
      <c r="I70" s="116" t="e">
        <f t="shared" ref="I70" si="23">H70/I$16</f>
        <v>#REF!</v>
      </c>
      <c r="J70" s="293"/>
      <c r="K70" s="301"/>
      <c r="L70" s="297"/>
      <c r="M70" s="131"/>
      <c r="N70" s="112"/>
      <c r="O70" s="284"/>
      <c r="P70" s="248"/>
      <c r="Q70" s="248"/>
    </row>
    <row r="71" spans="1:17" s="119" customFormat="1" x14ac:dyDescent="0.2">
      <c r="A71" s="150"/>
      <c r="B71" s="279"/>
      <c r="C71" s="113"/>
      <c r="D71" s="123"/>
      <c r="E71" s="45"/>
      <c r="F71" s="275"/>
      <c r="G71" s="40"/>
      <c r="H71" s="95">
        <f t="shared" ref="H71:H77" si="24">E71*G71</f>
        <v>0</v>
      </c>
      <c r="I71" s="40" t="e">
        <f t="shared" ref="I71:I77" si="25">H71/I$16</f>
        <v>#REF!</v>
      </c>
      <c r="J71" s="167"/>
      <c r="K71" s="173"/>
      <c r="L71" s="296"/>
      <c r="M71" s="131"/>
      <c r="N71" s="112"/>
      <c r="O71" s="284"/>
      <c r="P71" s="248"/>
      <c r="Q71" s="248"/>
    </row>
    <row r="72" spans="1:17" s="119" customFormat="1" x14ac:dyDescent="0.2">
      <c r="A72" s="150"/>
      <c r="B72" s="277"/>
      <c r="C72" s="113"/>
      <c r="D72" s="123"/>
      <c r="E72" s="45"/>
      <c r="F72" s="275"/>
      <c r="G72" s="40"/>
      <c r="H72" s="95">
        <f t="shared" si="24"/>
        <v>0</v>
      </c>
      <c r="I72" s="40" t="e">
        <f t="shared" si="25"/>
        <v>#REF!</v>
      </c>
      <c r="J72" s="167"/>
      <c r="K72" s="173"/>
      <c r="L72" s="296"/>
      <c r="M72" s="131"/>
      <c r="N72" s="112"/>
      <c r="O72" s="284"/>
      <c r="P72" s="248"/>
      <c r="Q72" s="248"/>
    </row>
    <row r="73" spans="1:17" s="119" customFormat="1" x14ac:dyDescent="0.2">
      <c r="A73" s="150"/>
      <c r="B73" s="277"/>
      <c r="C73" s="113"/>
      <c r="D73" s="123"/>
      <c r="E73" s="45"/>
      <c r="F73" s="275"/>
      <c r="G73" s="40"/>
      <c r="H73" s="95">
        <f t="shared" si="24"/>
        <v>0</v>
      </c>
      <c r="I73" s="40" t="e">
        <f t="shared" si="25"/>
        <v>#REF!</v>
      </c>
      <c r="J73" s="167"/>
      <c r="K73" s="173"/>
      <c r="L73" s="296"/>
      <c r="M73" s="131"/>
      <c r="N73" s="112"/>
      <c r="O73" s="284"/>
      <c r="P73" s="248"/>
      <c r="Q73" s="248"/>
    </row>
    <row r="74" spans="1:17" s="119" customFormat="1" x14ac:dyDescent="0.2">
      <c r="A74" s="150"/>
      <c r="B74" s="277"/>
      <c r="C74" s="113"/>
      <c r="D74" s="123"/>
      <c r="E74" s="45"/>
      <c r="F74" s="275"/>
      <c r="G74" s="40"/>
      <c r="H74" s="95">
        <f t="shared" si="24"/>
        <v>0</v>
      </c>
      <c r="I74" s="40" t="e">
        <f t="shared" si="25"/>
        <v>#REF!</v>
      </c>
      <c r="J74" s="167"/>
      <c r="K74" s="302"/>
      <c r="L74" s="296"/>
      <c r="M74" s="131"/>
      <c r="N74" s="112"/>
      <c r="O74" s="284"/>
      <c r="P74" s="248"/>
      <c r="Q74" s="248"/>
    </row>
    <row r="75" spans="1:17" s="119" customFormat="1" x14ac:dyDescent="0.2">
      <c r="A75" s="150"/>
      <c r="B75" s="277"/>
      <c r="C75" s="113"/>
      <c r="D75" s="123"/>
      <c r="E75" s="45"/>
      <c r="F75" s="275"/>
      <c r="G75" s="40"/>
      <c r="H75" s="95">
        <f t="shared" si="24"/>
        <v>0</v>
      </c>
      <c r="I75" s="40" t="e">
        <f t="shared" si="25"/>
        <v>#REF!</v>
      </c>
      <c r="J75" s="167"/>
      <c r="K75" s="302"/>
      <c r="L75" s="296"/>
      <c r="M75" s="131"/>
      <c r="N75" s="112"/>
      <c r="O75" s="284"/>
      <c r="P75" s="248"/>
      <c r="Q75" s="248"/>
    </row>
    <row r="76" spans="1:17" s="119" customFormat="1" x14ac:dyDescent="0.2">
      <c r="A76" s="150"/>
      <c r="B76" s="277"/>
      <c r="C76" s="113"/>
      <c r="D76" s="123"/>
      <c r="E76" s="45"/>
      <c r="F76" s="275"/>
      <c r="G76" s="40"/>
      <c r="H76" s="95">
        <f t="shared" si="24"/>
        <v>0</v>
      </c>
      <c r="I76" s="40" t="e">
        <f t="shared" si="25"/>
        <v>#REF!</v>
      </c>
      <c r="J76" s="167"/>
      <c r="K76" s="302"/>
      <c r="L76" s="296"/>
      <c r="M76" s="131"/>
      <c r="N76" s="112"/>
      <c r="O76" s="284"/>
      <c r="P76" s="248"/>
      <c r="Q76" s="248"/>
    </row>
    <row r="77" spans="1:17" s="119" customFormat="1" x14ac:dyDescent="0.2">
      <c r="A77" s="150"/>
      <c r="B77" s="277"/>
      <c r="C77" s="113"/>
      <c r="D77" s="123"/>
      <c r="E77" s="45"/>
      <c r="F77" s="275"/>
      <c r="G77" s="40"/>
      <c r="H77" s="95">
        <f t="shared" si="24"/>
        <v>0</v>
      </c>
      <c r="I77" s="40" t="e">
        <f t="shared" si="25"/>
        <v>#REF!</v>
      </c>
      <c r="J77" s="167"/>
      <c r="K77" s="173"/>
      <c r="L77" s="296"/>
      <c r="M77" s="131"/>
      <c r="N77" s="112"/>
      <c r="O77" s="284"/>
      <c r="P77" s="248"/>
      <c r="Q77" s="248"/>
    </row>
    <row r="78" spans="1:17" s="112" customFormat="1" ht="6.6" customHeight="1" x14ac:dyDescent="0.2">
      <c r="A78" s="138"/>
      <c r="B78" s="44"/>
      <c r="C78" s="44"/>
      <c r="D78" s="44"/>
      <c r="E78" s="45"/>
      <c r="F78" s="109"/>
      <c r="G78" s="40"/>
      <c r="H78" s="95"/>
      <c r="I78" s="40"/>
      <c r="J78" s="167"/>
      <c r="K78" s="173"/>
      <c r="L78" s="296"/>
      <c r="O78" s="283"/>
      <c r="P78" s="218"/>
      <c r="Q78" s="218"/>
    </row>
    <row r="79" spans="1:17" s="119" customFormat="1" x14ac:dyDescent="0.2">
      <c r="A79" s="150"/>
      <c r="B79" s="113"/>
      <c r="C79" s="113"/>
      <c r="D79" s="113"/>
      <c r="E79" s="45"/>
      <c r="F79" s="115"/>
      <c r="G79" s="117"/>
      <c r="H79" s="117">
        <f>SUM(H80:H83)</f>
        <v>0</v>
      </c>
      <c r="I79" s="116" t="e">
        <f t="shared" ref="I79:I82" si="26">H79/I$16</f>
        <v>#REF!</v>
      </c>
      <c r="J79" s="293"/>
      <c r="K79" s="301"/>
      <c r="L79" s="297"/>
      <c r="M79" s="241"/>
      <c r="N79" s="281"/>
      <c r="O79" s="284"/>
      <c r="P79" s="248"/>
      <c r="Q79" s="248"/>
    </row>
    <row r="80" spans="1:17" s="112" customFormat="1" x14ac:dyDescent="0.2">
      <c r="A80" s="138"/>
      <c r="B80" s="44"/>
      <c r="C80" s="44"/>
      <c r="D80" s="44"/>
      <c r="E80" s="45"/>
      <c r="F80" s="109"/>
      <c r="G80" s="40"/>
      <c r="H80" s="95">
        <f>E80*G80</f>
        <v>0</v>
      </c>
      <c r="I80" s="40" t="e">
        <f t="shared" si="26"/>
        <v>#REF!</v>
      </c>
      <c r="J80" s="167"/>
      <c r="K80" s="173"/>
      <c r="L80" s="296"/>
      <c r="M80" s="255"/>
      <c r="N80" s="256"/>
      <c r="O80" s="283"/>
      <c r="P80" s="218"/>
      <c r="Q80" s="218"/>
    </row>
    <row r="81" spans="1:17" s="112" customFormat="1" x14ac:dyDescent="0.2">
      <c r="A81" s="138"/>
      <c r="B81" s="44"/>
      <c r="C81" s="44"/>
      <c r="D81" s="123"/>
      <c r="E81" s="45"/>
      <c r="F81" s="109"/>
      <c r="G81" s="40"/>
      <c r="H81" s="95">
        <f>E81*G81</f>
        <v>0</v>
      </c>
      <c r="I81" s="40" t="e">
        <f t="shared" si="26"/>
        <v>#REF!</v>
      </c>
      <c r="J81" s="167"/>
      <c r="K81" s="173"/>
      <c r="L81" s="296"/>
      <c r="M81" s="255"/>
      <c r="N81" s="256"/>
      <c r="O81" s="283"/>
      <c r="P81" s="218"/>
      <c r="Q81" s="218"/>
    </row>
    <row r="82" spans="1:17" s="112" customFormat="1" x14ac:dyDescent="0.2">
      <c r="A82" s="138"/>
      <c r="B82" s="44"/>
      <c r="C82" s="44"/>
      <c r="D82" s="44"/>
      <c r="E82" s="45"/>
      <c r="F82" s="109"/>
      <c r="G82" s="40"/>
      <c r="H82" s="95">
        <f>E82*G82</f>
        <v>0</v>
      </c>
      <c r="I82" s="40" t="e">
        <f t="shared" si="26"/>
        <v>#REF!</v>
      </c>
      <c r="J82" s="167"/>
      <c r="K82" s="173"/>
      <c r="L82" s="296"/>
      <c r="M82" s="255"/>
      <c r="N82" s="256"/>
      <c r="O82" s="283"/>
      <c r="P82" s="218"/>
      <c r="Q82" s="218"/>
    </row>
    <row r="83" spans="1:17" ht="7.15" customHeight="1" x14ac:dyDescent="0.2">
      <c r="A83" s="137"/>
      <c r="B83" s="27"/>
      <c r="C83" s="27"/>
      <c r="D83" s="27"/>
      <c r="E83" s="28"/>
      <c r="F83" s="29"/>
      <c r="G83" s="30"/>
      <c r="H83" s="31"/>
      <c r="I83" s="30"/>
      <c r="J83" s="167"/>
      <c r="K83" s="173"/>
      <c r="L83" s="296"/>
    </row>
    <row r="84" spans="1:17" x14ac:dyDescent="0.2">
      <c r="A84" s="139"/>
      <c r="B84" s="92"/>
      <c r="C84" s="140"/>
      <c r="D84" s="140"/>
      <c r="E84" s="141"/>
      <c r="F84" s="142"/>
      <c r="G84" s="143"/>
      <c r="H84" s="144"/>
      <c r="I84" s="143"/>
      <c r="J84" s="143">
        <f>SUM(J15:J83)</f>
        <v>0</v>
      </c>
      <c r="K84" s="143">
        <f>SUM(K15:K83)</f>
        <v>0</v>
      </c>
      <c r="L84" s="143">
        <f>SUM(L15:L83)</f>
        <v>0</v>
      </c>
      <c r="M84" s="46"/>
    </row>
    <row r="85" spans="1:17" x14ac:dyDescent="0.2">
      <c r="A85" s="137"/>
      <c r="B85" s="27"/>
      <c r="C85" s="27"/>
      <c r="D85" s="145"/>
      <c r="E85" s="146"/>
      <c r="F85" s="147"/>
      <c r="G85" s="148"/>
      <c r="H85" s="149"/>
      <c r="I85" s="148"/>
      <c r="J85" s="148"/>
      <c r="K85" s="148"/>
      <c r="L85" s="148"/>
      <c r="M85" s="46"/>
    </row>
    <row r="87" spans="1:17" x14ac:dyDescent="0.2">
      <c r="I87" s="46"/>
      <c r="J87" s="46"/>
      <c r="K87" s="46"/>
      <c r="L87" s="46"/>
    </row>
    <row r="88" spans="1:17" x14ac:dyDescent="0.2">
      <c r="I88" s="46"/>
      <c r="J88" s="46"/>
      <c r="K88" s="46"/>
      <c r="L88" s="46"/>
    </row>
  </sheetData>
  <mergeCells count="5">
    <mergeCell ref="B6:I6"/>
    <mergeCell ref="B8:I8"/>
    <mergeCell ref="B9:I9"/>
    <mergeCell ref="A11:I11"/>
    <mergeCell ref="C13:D13"/>
  </mergeCells>
  <pageMargins left="0.7" right="0.7" top="0.75" bottom="0.75" header="0.3" footer="0.3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K50"/>
  <sheetViews>
    <sheetView view="pageBreakPreview" zoomScale="85" zoomScaleNormal="100" zoomScaleSheetLayoutView="85" workbookViewId="0">
      <selection activeCell="G13" sqref="G13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3.7109375" style="7" bestFit="1" customWidth="1"/>
    <col min="6" max="6" width="9.140625" style="7"/>
    <col min="7" max="7" width="15.140625" style="9" bestFit="1" customWidth="1"/>
    <col min="8" max="8" width="14.7109375" style="7" customWidth="1"/>
    <col min="9" max="9" width="22.140625" style="7" bestFit="1" customWidth="1"/>
    <col min="10" max="10" width="12.28515625" style="6" bestFit="1" customWidth="1"/>
    <col min="11" max="11" width="11.28515625" style="7" bestFit="1" customWidth="1"/>
    <col min="12" max="13" width="10.28515625" style="7" bestFit="1" customWidth="1"/>
    <col min="14" max="256" width="9.140625" style="7"/>
    <col min="257" max="257" width="4.7109375" style="7" customWidth="1"/>
    <col min="258" max="259" width="3.7109375" style="7" customWidth="1"/>
    <col min="260" max="260" width="39.140625" style="7" customWidth="1"/>
    <col min="261" max="261" width="11.28515625" style="7" bestFit="1" customWidth="1"/>
    <col min="262" max="262" width="9.140625" style="7"/>
    <col min="263" max="263" width="15.140625" style="7" bestFit="1" customWidth="1"/>
    <col min="264" max="264" width="17" style="7" bestFit="1" customWidth="1"/>
    <col min="265" max="265" width="11.42578125" style="7" customWidth="1"/>
    <col min="266" max="266" width="12.28515625" style="7" bestFit="1" customWidth="1"/>
    <col min="267" max="267" width="11.28515625" style="7" bestFit="1" customWidth="1"/>
    <col min="268" max="269" width="10.28515625" style="7" bestFit="1" customWidth="1"/>
    <col min="270" max="512" width="9.140625" style="7"/>
    <col min="513" max="513" width="4.7109375" style="7" customWidth="1"/>
    <col min="514" max="515" width="3.7109375" style="7" customWidth="1"/>
    <col min="516" max="516" width="39.140625" style="7" customWidth="1"/>
    <col min="517" max="517" width="11.28515625" style="7" bestFit="1" customWidth="1"/>
    <col min="518" max="518" width="9.140625" style="7"/>
    <col min="519" max="519" width="15.140625" style="7" bestFit="1" customWidth="1"/>
    <col min="520" max="520" width="17" style="7" bestFit="1" customWidth="1"/>
    <col min="521" max="521" width="11.42578125" style="7" customWidth="1"/>
    <col min="522" max="522" width="12.28515625" style="7" bestFit="1" customWidth="1"/>
    <col min="523" max="523" width="11.28515625" style="7" bestFit="1" customWidth="1"/>
    <col min="524" max="525" width="10.28515625" style="7" bestFit="1" customWidth="1"/>
    <col min="526" max="768" width="9.140625" style="7"/>
    <col min="769" max="769" width="4.7109375" style="7" customWidth="1"/>
    <col min="770" max="771" width="3.7109375" style="7" customWidth="1"/>
    <col min="772" max="772" width="39.140625" style="7" customWidth="1"/>
    <col min="773" max="773" width="11.28515625" style="7" bestFit="1" customWidth="1"/>
    <col min="774" max="774" width="9.140625" style="7"/>
    <col min="775" max="775" width="15.140625" style="7" bestFit="1" customWidth="1"/>
    <col min="776" max="776" width="17" style="7" bestFit="1" customWidth="1"/>
    <col min="777" max="777" width="11.42578125" style="7" customWidth="1"/>
    <col min="778" max="778" width="12.28515625" style="7" bestFit="1" customWidth="1"/>
    <col min="779" max="779" width="11.28515625" style="7" bestFit="1" customWidth="1"/>
    <col min="780" max="781" width="10.28515625" style="7" bestFit="1" customWidth="1"/>
    <col min="782" max="1024" width="9.140625" style="7"/>
    <col min="1025" max="1025" width="4.7109375" style="7" customWidth="1"/>
    <col min="1026" max="1027" width="3.7109375" style="7" customWidth="1"/>
    <col min="1028" max="1028" width="39.140625" style="7" customWidth="1"/>
    <col min="1029" max="1029" width="11.28515625" style="7" bestFit="1" customWidth="1"/>
    <col min="1030" max="1030" width="9.140625" style="7"/>
    <col min="1031" max="1031" width="15.140625" style="7" bestFit="1" customWidth="1"/>
    <col min="1032" max="1032" width="17" style="7" bestFit="1" customWidth="1"/>
    <col min="1033" max="1033" width="11.42578125" style="7" customWidth="1"/>
    <col min="1034" max="1034" width="12.28515625" style="7" bestFit="1" customWidth="1"/>
    <col min="1035" max="1035" width="11.28515625" style="7" bestFit="1" customWidth="1"/>
    <col min="1036" max="1037" width="10.28515625" style="7" bestFit="1" customWidth="1"/>
    <col min="1038" max="1280" width="9.140625" style="7"/>
    <col min="1281" max="1281" width="4.7109375" style="7" customWidth="1"/>
    <col min="1282" max="1283" width="3.7109375" style="7" customWidth="1"/>
    <col min="1284" max="1284" width="39.140625" style="7" customWidth="1"/>
    <col min="1285" max="1285" width="11.28515625" style="7" bestFit="1" customWidth="1"/>
    <col min="1286" max="1286" width="9.140625" style="7"/>
    <col min="1287" max="1287" width="15.140625" style="7" bestFit="1" customWidth="1"/>
    <col min="1288" max="1288" width="17" style="7" bestFit="1" customWidth="1"/>
    <col min="1289" max="1289" width="11.42578125" style="7" customWidth="1"/>
    <col min="1290" max="1290" width="12.28515625" style="7" bestFit="1" customWidth="1"/>
    <col min="1291" max="1291" width="11.28515625" style="7" bestFit="1" customWidth="1"/>
    <col min="1292" max="1293" width="10.28515625" style="7" bestFit="1" customWidth="1"/>
    <col min="1294" max="1536" width="9.140625" style="7"/>
    <col min="1537" max="1537" width="4.7109375" style="7" customWidth="1"/>
    <col min="1538" max="1539" width="3.7109375" style="7" customWidth="1"/>
    <col min="1540" max="1540" width="39.140625" style="7" customWidth="1"/>
    <col min="1541" max="1541" width="11.28515625" style="7" bestFit="1" customWidth="1"/>
    <col min="1542" max="1542" width="9.140625" style="7"/>
    <col min="1543" max="1543" width="15.140625" style="7" bestFit="1" customWidth="1"/>
    <col min="1544" max="1544" width="17" style="7" bestFit="1" customWidth="1"/>
    <col min="1545" max="1545" width="11.42578125" style="7" customWidth="1"/>
    <col min="1546" max="1546" width="12.28515625" style="7" bestFit="1" customWidth="1"/>
    <col min="1547" max="1547" width="11.28515625" style="7" bestFit="1" customWidth="1"/>
    <col min="1548" max="1549" width="10.28515625" style="7" bestFit="1" customWidth="1"/>
    <col min="1550" max="1792" width="9.140625" style="7"/>
    <col min="1793" max="1793" width="4.7109375" style="7" customWidth="1"/>
    <col min="1794" max="1795" width="3.7109375" style="7" customWidth="1"/>
    <col min="1796" max="1796" width="39.140625" style="7" customWidth="1"/>
    <col min="1797" max="1797" width="11.28515625" style="7" bestFit="1" customWidth="1"/>
    <col min="1798" max="1798" width="9.140625" style="7"/>
    <col min="1799" max="1799" width="15.140625" style="7" bestFit="1" customWidth="1"/>
    <col min="1800" max="1800" width="17" style="7" bestFit="1" customWidth="1"/>
    <col min="1801" max="1801" width="11.42578125" style="7" customWidth="1"/>
    <col min="1802" max="1802" width="12.28515625" style="7" bestFit="1" customWidth="1"/>
    <col min="1803" max="1803" width="11.28515625" style="7" bestFit="1" customWidth="1"/>
    <col min="1804" max="1805" width="10.28515625" style="7" bestFit="1" customWidth="1"/>
    <col min="1806" max="2048" width="9.140625" style="7"/>
    <col min="2049" max="2049" width="4.7109375" style="7" customWidth="1"/>
    <col min="2050" max="2051" width="3.7109375" style="7" customWidth="1"/>
    <col min="2052" max="2052" width="39.140625" style="7" customWidth="1"/>
    <col min="2053" max="2053" width="11.28515625" style="7" bestFit="1" customWidth="1"/>
    <col min="2054" max="2054" width="9.140625" style="7"/>
    <col min="2055" max="2055" width="15.140625" style="7" bestFit="1" customWidth="1"/>
    <col min="2056" max="2056" width="17" style="7" bestFit="1" customWidth="1"/>
    <col min="2057" max="2057" width="11.42578125" style="7" customWidth="1"/>
    <col min="2058" max="2058" width="12.28515625" style="7" bestFit="1" customWidth="1"/>
    <col min="2059" max="2059" width="11.28515625" style="7" bestFit="1" customWidth="1"/>
    <col min="2060" max="2061" width="10.28515625" style="7" bestFit="1" customWidth="1"/>
    <col min="2062" max="2304" width="9.140625" style="7"/>
    <col min="2305" max="2305" width="4.7109375" style="7" customWidth="1"/>
    <col min="2306" max="2307" width="3.7109375" style="7" customWidth="1"/>
    <col min="2308" max="2308" width="39.140625" style="7" customWidth="1"/>
    <col min="2309" max="2309" width="11.28515625" style="7" bestFit="1" customWidth="1"/>
    <col min="2310" max="2310" width="9.140625" style="7"/>
    <col min="2311" max="2311" width="15.140625" style="7" bestFit="1" customWidth="1"/>
    <col min="2312" max="2312" width="17" style="7" bestFit="1" customWidth="1"/>
    <col min="2313" max="2313" width="11.42578125" style="7" customWidth="1"/>
    <col min="2314" max="2314" width="12.28515625" style="7" bestFit="1" customWidth="1"/>
    <col min="2315" max="2315" width="11.28515625" style="7" bestFit="1" customWidth="1"/>
    <col min="2316" max="2317" width="10.28515625" style="7" bestFit="1" customWidth="1"/>
    <col min="2318" max="2560" width="9.140625" style="7"/>
    <col min="2561" max="2561" width="4.7109375" style="7" customWidth="1"/>
    <col min="2562" max="2563" width="3.7109375" style="7" customWidth="1"/>
    <col min="2564" max="2564" width="39.140625" style="7" customWidth="1"/>
    <col min="2565" max="2565" width="11.28515625" style="7" bestFit="1" customWidth="1"/>
    <col min="2566" max="2566" width="9.140625" style="7"/>
    <col min="2567" max="2567" width="15.140625" style="7" bestFit="1" customWidth="1"/>
    <col min="2568" max="2568" width="17" style="7" bestFit="1" customWidth="1"/>
    <col min="2569" max="2569" width="11.42578125" style="7" customWidth="1"/>
    <col min="2570" max="2570" width="12.28515625" style="7" bestFit="1" customWidth="1"/>
    <col min="2571" max="2571" width="11.28515625" style="7" bestFit="1" customWidth="1"/>
    <col min="2572" max="2573" width="10.28515625" style="7" bestFit="1" customWidth="1"/>
    <col min="2574" max="2816" width="9.140625" style="7"/>
    <col min="2817" max="2817" width="4.7109375" style="7" customWidth="1"/>
    <col min="2818" max="2819" width="3.7109375" style="7" customWidth="1"/>
    <col min="2820" max="2820" width="39.140625" style="7" customWidth="1"/>
    <col min="2821" max="2821" width="11.28515625" style="7" bestFit="1" customWidth="1"/>
    <col min="2822" max="2822" width="9.140625" style="7"/>
    <col min="2823" max="2823" width="15.140625" style="7" bestFit="1" customWidth="1"/>
    <col min="2824" max="2824" width="17" style="7" bestFit="1" customWidth="1"/>
    <col min="2825" max="2825" width="11.42578125" style="7" customWidth="1"/>
    <col min="2826" max="2826" width="12.28515625" style="7" bestFit="1" customWidth="1"/>
    <col min="2827" max="2827" width="11.28515625" style="7" bestFit="1" customWidth="1"/>
    <col min="2828" max="2829" width="10.28515625" style="7" bestFit="1" customWidth="1"/>
    <col min="2830" max="3072" width="9.140625" style="7"/>
    <col min="3073" max="3073" width="4.7109375" style="7" customWidth="1"/>
    <col min="3074" max="3075" width="3.7109375" style="7" customWidth="1"/>
    <col min="3076" max="3076" width="39.140625" style="7" customWidth="1"/>
    <col min="3077" max="3077" width="11.28515625" style="7" bestFit="1" customWidth="1"/>
    <col min="3078" max="3078" width="9.140625" style="7"/>
    <col min="3079" max="3079" width="15.140625" style="7" bestFit="1" customWidth="1"/>
    <col min="3080" max="3080" width="17" style="7" bestFit="1" customWidth="1"/>
    <col min="3081" max="3081" width="11.42578125" style="7" customWidth="1"/>
    <col min="3082" max="3082" width="12.28515625" style="7" bestFit="1" customWidth="1"/>
    <col min="3083" max="3083" width="11.28515625" style="7" bestFit="1" customWidth="1"/>
    <col min="3084" max="3085" width="10.28515625" style="7" bestFit="1" customWidth="1"/>
    <col min="3086" max="3328" width="9.140625" style="7"/>
    <col min="3329" max="3329" width="4.7109375" style="7" customWidth="1"/>
    <col min="3330" max="3331" width="3.7109375" style="7" customWidth="1"/>
    <col min="3332" max="3332" width="39.140625" style="7" customWidth="1"/>
    <col min="3333" max="3333" width="11.28515625" style="7" bestFit="1" customWidth="1"/>
    <col min="3334" max="3334" width="9.140625" style="7"/>
    <col min="3335" max="3335" width="15.140625" style="7" bestFit="1" customWidth="1"/>
    <col min="3336" max="3336" width="17" style="7" bestFit="1" customWidth="1"/>
    <col min="3337" max="3337" width="11.42578125" style="7" customWidth="1"/>
    <col min="3338" max="3338" width="12.28515625" style="7" bestFit="1" customWidth="1"/>
    <col min="3339" max="3339" width="11.28515625" style="7" bestFit="1" customWidth="1"/>
    <col min="3340" max="3341" width="10.28515625" style="7" bestFit="1" customWidth="1"/>
    <col min="3342" max="3584" width="9.140625" style="7"/>
    <col min="3585" max="3585" width="4.7109375" style="7" customWidth="1"/>
    <col min="3586" max="3587" width="3.7109375" style="7" customWidth="1"/>
    <col min="3588" max="3588" width="39.140625" style="7" customWidth="1"/>
    <col min="3589" max="3589" width="11.28515625" style="7" bestFit="1" customWidth="1"/>
    <col min="3590" max="3590" width="9.140625" style="7"/>
    <col min="3591" max="3591" width="15.140625" style="7" bestFit="1" customWidth="1"/>
    <col min="3592" max="3592" width="17" style="7" bestFit="1" customWidth="1"/>
    <col min="3593" max="3593" width="11.42578125" style="7" customWidth="1"/>
    <col min="3594" max="3594" width="12.28515625" style="7" bestFit="1" customWidth="1"/>
    <col min="3595" max="3595" width="11.28515625" style="7" bestFit="1" customWidth="1"/>
    <col min="3596" max="3597" width="10.28515625" style="7" bestFit="1" customWidth="1"/>
    <col min="3598" max="3840" width="9.140625" style="7"/>
    <col min="3841" max="3841" width="4.7109375" style="7" customWidth="1"/>
    <col min="3842" max="3843" width="3.7109375" style="7" customWidth="1"/>
    <col min="3844" max="3844" width="39.140625" style="7" customWidth="1"/>
    <col min="3845" max="3845" width="11.28515625" style="7" bestFit="1" customWidth="1"/>
    <col min="3846" max="3846" width="9.140625" style="7"/>
    <col min="3847" max="3847" width="15.140625" style="7" bestFit="1" customWidth="1"/>
    <col min="3848" max="3848" width="17" style="7" bestFit="1" customWidth="1"/>
    <col min="3849" max="3849" width="11.42578125" style="7" customWidth="1"/>
    <col min="3850" max="3850" width="12.28515625" style="7" bestFit="1" customWidth="1"/>
    <col min="3851" max="3851" width="11.28515625" style="7" bestFit="1" customWidth="1"/>
    <col min="3852" max="3853" width="10.28515625" style="7" bestFit="1" customWidth="1"/>
    <col min="3854" max="4096" width="9.140625" style="7"/>
    <col min="4097" max="4097" width="4.7109375" style="7" customWidth="1"/>
    <col min="4098" max="4099" width="3.7109375" style="7" customWidth="1"/>
    <col min="4100" max="4100" width="39.140625" style="7" customWidth="1"/>
    <col min="4101" max="4101" width="11.28515625" style="7" bestFit="1" customWidth="1"/>
    <col min="4102" max="4102" width="9.140625" style="7"/>
    <col min="4103" max="4103" width="15.140625" style="7" bestFit="1" customWidth="1"/>
    <col min="4104" max="4104" width="17" style="7" bestFit="1" customWidth="1"/>
    <col min="4105" max="4105" width="11.42578125" style="7" customWidth="1"/>
    <col min="4106" max="4106" width="12.28515625" style="7" bestFit="1" customWidth="1"/>
    <col min="4107" max="4107" width="11.28515625" style="7" bestFit="1" customWidth="1"/>
    <col min="4108" max="4109" width="10.28515625" style="7" bestFit="1" customWidth="1"/>
    <col min="4110" max="4352" width="9.140625" style="7"/>
    <col min="4353" max="4353" width="4.7109375" style="7" customWidth="1"/>
    <col min="4354" max="4355" width="3.7109375" style="7" customWidth="1"/>
    <col min="4356" max="4356" width="39.140625" style="7" customWidth="1"/>
    <col min="4357" max="4357" width="11.28515625" style="7" bestFit="1" customWidth="1"/>
    <col min="4358" max="4358" width="9.140625" style="7"/>
    <col min="4359" max="4359" width="15.140625" style="7" bestFit="1" customWidth="1"/>
    <col min="4360" max="4360" width="17" style="7" bestFit="1" customWidth="1"/>
    <col min="4361" max="4361" width="11.42578125" style="7" customWidth="1"/>
    <col min="4362" max="4362" width="12.28515625" style="7" bestFit="1" customWidth="1"/>
    <col min="4363" max="4363" width="11.28515625" style="7" bestFit="1" customWidth="1"/>
    <col min="4364" max="4365" width="10.28515625" style="7" bestFit="1" customWidth="1"/>
    <col min="4366" max="4608" width="9.140625" style="7"/>
    <col min="4609" max="4609" width="4.7109375" style="7" customWidth="1"/>
    <col min="4610" max="4611" width="3.7109375" style="7" customWidth="1"/>
    <col min="4612" max="4612" width="39.140625" style="7" customWidth="1"/>
    <col min="4613" max="4613" width="11.28515625" style="7" bestFit="1" customWidth="1"/>
    <col min="4614" max="4614" width="9.140625" style="7"/>
    <col min="4615" max="4615" width="15.140625" style="7" bestFit="1" customWidth="1"/>
    <col min="4616" max="4616" width="17" style="7" bestFit="1" customWidth="1"/>
    <col min="4617" max="4617" width="11.42578125" style="7" customWidth="1"/>
    <col min="4618" max="4618" width="12.28515625" style="7" bestFit="1" customWidth="1"/>
    <col min="4619" max="4619" width="11.28515625" style="7" bestFit="1" customWidth="1"/>
    <col min="4620" max="4621" width="10.28515625" style="7" bestFit="1" customWidth="1"/>
    <col min="4622" max="4864" width="9.140625" style="7"/>
    <col min="4865" max="4865" width="4.7109375" style="7" customWidth="1"/>
    <col min="4866" max="4867" width="3.7109375" style="7" customWidth="1"/>
    <col min="4868" max="4868" width="39.140625" style="7" customWidth="1"/>
    <col min="4869" max="4869" width="11.28515625" style="7" bestFit="1" customWidth="1"/>
    <col min="4870" max="4870" width="9.140625" style="7"/>
    <col min="4871" max="4871" width="15.140625" style="7" bestFit="1" customWidth="1"/>
    <col min="4872" max="4872" width="17" style="7" bestFit="1" customWidth="1"/>
    <col min="4873" max="4873" width="11.42578125" style="7" customWidth="1"/>
    <col min="4874" max="4874" width="12.28515625" style="7" bestFit="1" customWidth="1"/>
    <col min="4875" max="4875" width="11.28515625" style="7" bestFit="1" customWidth="1"/>
    <col min="4876" max="4877" width="10.28515625" style="7" bestFit="1" customWidth="1"/>
    <col min="4878" max="5120" width="9.140625" style="7"/>
    <col min="5121" max="5121" width="4.7109375" style="7" customWidth="1"/>
    <col min="5122" max="5123" width="3.7109375" style="7" customWidth="1"/>
    <col min="5124" max="5124" width="39.140625" style="7" customWidth="1"/>
    <col min="5125" max="5125" width="11.28515625" style="7" bestFit="1" customWidth="1"/>
    <col min="5126" max="5126" width="9.140625" style="7"/>
    <col min="5127" max="5127" width="15.140625" style="7" bestFit="1" customWidth="1"/>
    <col min="5128" max="5128" width="17" style="7" bestFit="1" customWidth="1"/>
    <col min="5129" max="5129" width="11.42578125" style="7" customWidth="1"/>
    <col min="5130" max="5130" width="12.28515625" style="7" bestFit="1" customWidth="1"/>
    <col min="5131" max="5131" width="11.28515625" style="7" bestFit="1" customWidth="1"/>
    <col min="5132" max="5133" width="10.28515625" style="7" bestFit="1" customWidth="1"/>
    <col min="5134" max="5376" width="9.140625" style="7"/>
    <col min="5377" max="5377" width="4.7109375" style="7" customWidth="1"/>
    <col min="5378" max="5379" width="3.7109375" style="7" customWidth="1"/>
    <col min="5380" max="5380" width="39.140625" style="7" customWidth="1"/>
    <col min="5381" max="5381" width="11.28515625" style="7" bestFit="1" customWidth="1"/>
    <col min="5382" max="5382" width="9.140625" style="7"/>
    <col min="5383" max="5383" width="15.140625" style="7" bestFit="1" customWidth="1"/>
    <col min="5384" max="5384" width="17" style="7" bestFit="1" customWidth="1"/>
    <col min="5385" max="5385" width="11.42578125" style="7" customWidth="1"/>
    <col min="5386" max="5386" width="12.28515625" style="7" bestFit="1" customWidth="1"/>
    <col min="5387" max="5387" width="11.28515625" style="7" bestFit="1" customWidth="1"/>
    <col min="5388" max="5389" width="10.28515625" style="7" bestFit="1" customWidth="1"/>
    <col min="5390" max="5632" width="9.140625" style="7"/>
    <col min="5633" max="5633" width="4.7109375" style="7" customWidth="1"/>
    <col min="5634" max="5635" width="3.7109375" style="7" customWidth="1"/>
    <col min="5636" max="5636" width="39.140625" style="7" customWidth="1"/>
    <col min="5637" max="5637" width="11.28515625" style="7" bestFit="1" customWidth="1"/>
    <col min="5638" max="5638" width="9.140625" style="7"/>
    <col min="5639" max="5639" width="15.140625" style="7" bestFit="1" customWidth="1"/>
    <col min="5640" max="5640" width="17" style="7" bestFit="1" customWidth="1"/>
    <col min="5641" max="5641" width="11.42578125" style="7" customWidth="1"/>
    <col min="5642" max="5642" width="12.28515625" style="7" bestFit="1" customWidth="1"/>
    <col min="5643" max="5643" width="11.28515625" style="7" bestFit="1" customWidth="1"/>
    <col min="5644" max="5645" width="10.28515625" style="7" bestFit="1" customWidth="1"/>
    <col min="5646" max="5888" width="9.140625" style="7"/>
    <col min="5889" max="5889" width="4.7109375" style="7" customWidth="1"/>
    <col min="5890" max="5891" width="3.7109375" style="7" customWidth="1"/>
    <col min="5892" max="5892" width="39.140625" style="7" customWidth="1"/>
    <col min="5893" max="5893" width="11.28515625" style="7" bestFit="1" customWidth="1"/>
    <col min="5894" max="5894" width="9.140625" style="7"/>
    <col min="5895" max="5895" width="15.140625" style="7" bestFit="1" customWidth="1"/>
    <col min="5896" max="5896" width="17" style="7" bestFit="1" customWidth="1"/>
    <col min="5897" max="5897" width="11.42578125" style="7" customWidth="1"/>
    <col min="5898" max="5898" width="12.28515625" style="7" bestFit="1" customWidth="1"/>
    <col min="5899" max="5899" width="11.28515625" style="7" bestFit="1" customWidth="1"/>
    <col min="5900" max="5901" width="10.28515625" style="7" bestFit="1" customWidth="1"/>
    <col min="5902" max="6144" width="9.140625" style="7"/>
    <col min="6145" max="6145" width="4.7109375" style="7" customWidth="1"/>
    <col min="6146" max="6147" width="3.7109375" style="7" customWidth="1"/>
    <col min="6148" max="6148" width="39.140625" style="7" customWidth="1"/>
    <col min="6149" max="6149" width="11.28515625" style="7" bestFit="1" customWidth="1"/>
    <col min="6150" max="6150" width="9.140625" style="7"/>
    <col min="6151" max="6151" width="15.140625" style="7" bestFit="1" customWidth="1"/>
    <col min="6152" max="6152" width="17" style="7" bestFit="1" customWidth="1"/>
    <col min="6153" max="6153" width="11.42578125" style="7" customWidth="1"/>
    <col min="6154" max="6154" width="12.28515625" style="7" bestFit="1" customWidth="1"/>
    <col min="6155" max="6155" width="11.28515625" style="7" bestFit="1" customWidth="1"/>
    <col min="6156" max="6157" width="10.28515625" style="7" bestFit="1" customWidth="1"/>
    <col min="6158" max="6400" width="9.140625" style="7"/>
    <col min="6401" max="6401" width="4.7109375" style="7" customWidth="1"/>
    <col min="6402" max="6403" width="3.7109375" style="7" customWidth="1"/>
    <col min="6404" max="6404" width="39.140625" style="7" customWidth="1"/>
    <col min="6405" max="6405" width="11.28515625" style="7" bestFit="1" customWidth="1"/>
    <col min="6406" max="6406" width="9.140625" style="7"/>
    <col min="6407" max="6407" width="15.140625" style="7" bestFit="1" customWidth="1"/>
    <col min="6408" max="6408" width="17" style="7" bestFit="1" customWidth="1"/>
    <col min="6409" max="6409" width="11.42578125" style="7" customWidth="1"/>
    <col min="6410" max="6410" width="12.28515625" style="7" bestFit="1" customWidth="1"/>
    <col min="6411" max="6411" width="11.28515625" style="7" bestFit="1" customWidth="1"/>
    <col min="6412" max="6413" width="10.28515625" style="7" bestFit="1" customWidth="1"/>
    <col min="6414" max="6656" width="9.140625" style="7"/>
    <col min="6657" max="6657" width="4.7109375" style="7" customWidth="1"/>
    <col min="6658" max="6659" width="3.7109375" style="7" customWidth="1"/>
    <col min="6660" max="6660" width="39.140625" style="7" customWidth="1"/>
    <col min="6661" max="6661" width="11.28515625" style="7" bestFit="1" customWidth="1"/>
    <col min="6662" max="6662" width="9.140625" style="7"/>
    <col min="6663" max="6663" width="15.140625" style="7" bestFit="1" customWidth="1"/>
    <col min="6664" max="6664" width="17" style="7" bestFit="1" customWidth="1"/>
    <col min="6665" max="6665" width="11.42578125" style="7" customWidth="1"/>
    <col min="6666" max="6666" width="12.28515625" style="7" bestFit="1" customWidth="1"/>
    <col min="6667" max="6667" width="11.28515625" style="7" bestFit="1" customWidth="1"/>
    <col min="6668" max="6669" width="10.28515625" style="7" bestFit="1" customWidth="1"/>
    <col min="6670" max="6912" width="9.140625" style="7"/>
    <col min="6913" max="6913" width="4.7109375" style="7" customWidth="1"/>
    <col min="6914" max="6915" width="3.7109375" style="7" customWidth="1"/>
    <col min="6916" max="6916" width="39.140625" style="7" customWidth="1"/>
    <col min="6917" max="6917" width="11.28515625" style="7" bestFit="1" customWidth="1"/>
    <col min="6918" max="6918" width="9.140625" style="7"/>
    <col min="6919" max="6919" width="15.140625" style="7" bestFit="1" customWidth="1"/>
    <col min="6920" max="6920" width="17" style="7" bestFit="1" customWidth="1"/>
    <col min="6921" max="6921" width="11.42578125" style="7" customWidth="1"/>
    <col min="6922" max="6922" width="12.28515625" style="7" bestFit="1" customWidth="1"/>
    <col min="6923" max="6923" width="11.28515625" style="7" bestFit="1" customWidth="1"/>
    <col min="6924" max="6925" width="10.28515625" style="7" bestFit="1" customWidth="1"/>
    <col min="6926" max="7168" width="9.140625" style="7"/>
    <col min="7169" max="7169" width="4.7109375" style="7" customWidth="1"/>
    <col min="7170" max="7171" width="3.7109375" style="7" customWidth="1"/>
    <col min="7172" max="7172" width="39.140625" style="7" customWidth="1"/>
    <col min="7173" max="7173" width="11.28515625" style="7" bestFit="1" customWidth="1"/>
    <col min="7174" max="7174" width="9.140625" style="7"/>
    <col min="7175" max="7175" width="15.140625" style="7" bestFit="1" customWidth="1"/>
    <col min="7176" max="7176" width="17" style="7" bestFit="1" customWidth="1"/>
    <col min="7177" max="7177" width="11.42578125" style="7" customWidth="1"/>
    <col min="7178" max="7178" width="12.28515625" style="7" bestFit="1" customWidth="1"/>
    <col min="7179" max="7179" width="11.28515625" style="7" bestFit="1" customWidth="1"/>
    <col min="7180" max="7181" width="10.28515625" style="7" bestFit="1" customWidth="1"/>
    <col min="7182" max="7424" width="9.140625" style="7"/>
    <col min="7425" max="7425" width="4.7109375" style="7" customWidth="1"/>
    <col min="7426" max="7427" width="3.7109375" style="7" customWidth="1"/>
    <col min="7428" max="7428" width="39.140625" style="7" customWidth="1"/>
    <col min="7429" max="7429" width="11.28515625" style="7" bestFit="1" customWidth="1"/>
    <col min="7430" max="7430" width="9.140625" style="7"/>
    <col min="7431" max="7431" width="15.140625" style="7" bestFit="1" customWidth="1"/>
    <col min="7432" max="7432" width="17" style="7" bestFit="1" customWidth="1"/>
    <col min="7433" max="7433" width="11.42578125" style="7" customWidth="1"/>
    <col min="7434" max="7434" width="12.28515625" style="7" bestFit="1" customWidth="1"/>
    <col min="7435" max="7435" width="11.28515625" style="7" bestFit="1" customWidth="1"/>
    <col min="7436" max="7437" width="10.28515625" style="7" bestFit="1" customWidth="1"/>
    <col min="7438" max="7680" width="9.140625" style="7"/>
    <col min="7681" max="7681" width="4.7109375" style="7" customWidth="1"/>
    <col min="7682" max="7683" width="3.7109375" style="7" customWidth="1"/>
    <col min="7684" max="7684" width="39.140625" style="7" customWidth="1"/>
    <col min="7685" max="7685" width="11.28515625" style="7" bestFit="1" customWidth="1"/>
    <col min="7686" max="7686" width="9.140625" style="7"/>
    <col min="7687" max="7687" width="15.140625" style="7" bestFit="1" customWidth="1"/>
    <col min="7688" max="7688" width="17" style="7" bestFit="1" customWidth="1"/>
    <col min="7689" max="7689" width="11.42578125" style="7" customWidth="1"/>
    <col min="7690" max="7690" width="12.28515625" style="7" bestFit="1" customWidth="1"/>
    <col min="7691" max="7691" width="11.28515625" style="7" bestFit="1" customWidth="1"/>
    <col min="7692" max="7693" width="10.28515625" style="7" bestFit="1" customWidth="1"/>
    <col min="7694" max="7936" width="9.140625" style="7"/>
    <col min="7937" max="7937" width="4.7109375" style="7" customWidth="1"/>
    <col min="7938" max="7939" width="3.7109375" style="7" customWidth="1"/>
    <col min="7940" max="7940" width="39.140625" style="7" customWidth="1"/>
    <col min="7941" max="7941" width="11.28515625" style="7" bestFit="1" customWidth="1"/>
    <col min="7942" max="7942" width="9.140625" style="7"/>
    <col min="7943" max="7943" width="15.140625" style="7" bestFit="1" customWidth="1"/>
    <col min="7944" max="7944" width="17" style="7" bestFit="1" customWidth="1"/>
    <col min="7945" max="7945" width="11.42578125" style="7" customWidth="1"/>
    <col min="7946" max="7946" width="12.28515625" style="7" bestFit="1" customWidth="1"/>
    <col min="7947" max="7947" width="11.28515625" style="7" bestFit="1" customWidth="1"/>
    <col min="7948" max="7949" width="10.28515625" style="7" bestFit="1" customWidth="1"/>
    <col min="7950" max="8192" width="9.140625" style="7"/>
    <col min="8193" max="8193" width="4.7109375" style="7" customWidth="1"/>
    <col min="8194" max="8195" width="3.7109375" style="7" customWidth="1"/>
    <col min="8196" max="8196" width="39.140625" style="7" customWidth="1"/>
    <col min="8197" max="8197" width="11.28515625" style="7" bestFit="1" customWidth="1"/>
    <col min="8198" max="8198" width="9.140625" style="7"/>
    <col min="8199" max="8199" width="15.140625" style="7" bestFit="1" customWidth="1"/>
    <col min="8200" max="8200" width="17" style="7" bestFit="1" customWidth="1"/>
    <col min="8201" max="8201" width="11.42578125" style="7" customWidth="1"/>
    <col min="8202" max="8202" width="12.28515625" style="7" bestFit="1" customWidth="1"/>
    <col min="8203" max="8203" width="11.28515625" style="7" bestFit="1" customWidth="1"/>
    <col min="8204" max="8205" width="10.28515625" style="7" bestFit="1" customWidth="1"/>
    <col min="8206" max="8448" width="9.140625" style="7"/>
    <col min="8449" max="8449" width="4.7109375" style="7" customWidth="1"/>
    <col min="8450" max="8451" width="3.7109375" style="7" customWidth="1"/>
    <col min="8452" max="8452" width="39.140625" style="7" customWidth="1"/>
    <col min="8453" max="8453" width="11.28515625" style="7" bestFit="1" customWidth="1"/>
    <col min="8454" max="8454" width="9.140625" style="7"/>
    <col min="8455" max="8455" width="15.140625" style="7" bestFit="1" customWidth="1"/>
    <col min="8456" max="8456" width="17" style="7" bestFit="1" customWidth="1"/>
    <col min="8457" max="8457" width="11.42578125" style="7" customWidth="1"/>
    <col min="8458" max="8458" width="12.28515625" style="7" bestFit="1" customWidth="1"/>
    <col min="8459" max="8459" width="11.28515625" style="7" bestFit="1" customWidth="1"/>
    <col min="8460" max="8461" width="10.28515625" style="7" bestFit="1" customWidth="1"/>
    <col min="8462" max="8704" width="9.140625" style="7"/>
    <col min="8705" max="8705" width="4.7109375" style="7" customWidth="1"/>
    <col min="8706" max="8707" width="3.7109375" style="7" customWidth="1"/>
    <col min="8708" max="8708" width="39.140625" style="7" customWidth="1"/>
    <col min="8709" max="8709" width="11.28515625" style="7" bestFit="1" customWidth="1"/>
    <col min="8710" max="8710" width="9.140625" style="7"/>
    <col min="8711" max="8711" width="15.140625" style="7" bestFit="1" customWidth="1"/>
    <col min="8712" max="8712" width="17" style="7" bestFit="1" customWidth="1"/>
    <col min="8713" max="8713" width="11.42578125" style="7" customWidth="1"/>
    <col min="8714" max="8714" width="12.28515625" style="7" bestFit="1" customWidth="1"/>
    <col min="8715" max="8715" width="11.28515625" style="7" bestFit="1" customWidth="1"/>
    <col min="8716" max="8717" width="10.28515625" style="7" bestFit="1" customWidth="1"/>
    <col min="8718" max="8960" width="9.140625" style="7"/>
    <col min="8961" max="8961" width="4.7109375" style="7" customWidth="1"/>
    <col min="8962" max="8963" width="3.7109375" style="7" customWidth="1"/>
    <col min="8964" max="8964" width="39.140625" style="7" customWidth="1"/>
    <col min="8965" max="8965" width="11.28515625" style="7" bestFit="1" customWidth="1"/>
    <col min="8966" max="8966" width="9.140625" style="7"/>
    <col min="8967" max="8967" width="15.140625" style="7" bestFit="1" customWidth="1"/>
    <col min="8968" max="8968" width="17" style="7" bestFit="1" customWidth="1"/>
    <col min="8969" max="8969" width="11.42578125" style="7" customWidth="1"/>
    <col min="8970" max="8970" width="12.28515625" style="7" bestFit="1" customWidth="1"/>
    <col min="8971" max="8971" width="11.28515625" style="7" bestFit="1" customWidth="1"/>
    <col min="8972" max="8973" width="10.28515625" style="7" bestFit="1" customWidth="1"/>
    <col min="8974" max="9216" width="9.140625" style="7"/>
    <col min="9217" max="9217" width="4.7109375" style="7" customWidth="1"/>
    <col min="9218" max="9219" width="3.7109375" style="7" customWidth="1"/>
    <col min="9220" max="9220" width="39.140625" style="7" customWidth="1"/>
    <col min="9221" max="9221" width="11.28515625" style="7" bestFit="1" customWidth="1"/>
    <col min="9222" max="9222" width="9.140625" style="7"/>
    <col min="9223" max="9223" width="15.140625" style="7" bestFit="1" customWidth="1"/>
    <col min="9224" max="9224" width="17" style="7" bestFit="1" customWidth="1"/>
    <col min="9225" max="9225" width="11.42578125" style="7" customWidth="1"/>
    <col min="9226" max="9226" width="12.28515625" style="7" bestFit="1" customWidth="1"/>
    <col min="9227" max="9227" width="11.28515625" style="7" bestFit="1" customWidth="1"/>
    <col min="9228" max="9229" width="10.28515625" style="7" bestFit="1" customWidth="1"/>
    <col min="9230" max="9472" width="9.140625" style="7"/>
    <col min="9473" max="9473" width="4.7109375" style="7" customWidth="1"/>
    <col min="9474" max="9475" width="3.7109375" style="7" customWidth="1"/>
    <col min="9476" max="9476" width="39.140625" style="7" customWidth="1"/>
    <col min="9477" max="9477" width="11.28515625" style="7" bestFit="1" customWidth="1"/>
    <col min="9478" max="9478" width="9.140625" style="7"/>
    <col min="9479" max="9479" width="15.140625" style="7" bestFit="1" customWidth="1"/>
    <col min="9480" max="9480" width="17" style="7" bestFit="1" customWidth="1"/>
    <col min="9481" max="9481" width="11.42578125" style="7" customWidth="1"/>
    <col min="9482" max="9482" width="12.28515625" style="7" bestFit="1" customWidth="1"/>
    <col min="9483" max="9483" width="11.28515625" style="7" bestFit="1" customWidth="1"/>
    <col min="9484" max="9485" width="10.28515625" style="7" bestFit="1" customWidth="1"/>
    <col min="9486" max="9728" width="9.140625" style="7"/>
    <col min="9729" max="9729" width="4.7109375" style="7" customWidth="1"/>
    <col min="9730" max="9731" width="3.7109375" style="7" customWidth="1"/>
    <col min="9732" max="9732" width="39.140625" style="7" customWidth="1"/>
    <col min="9733" max="9733" width="11.28515625" style="7" bestFit="1" customWidth="1"/>
    <col min="9734" max="9734" width="9.140625" style="7"/>
    <col min="9735" max="9735" width="15.140625" style="7" bestFit="1" customWidth="1"/>
    <col min="9736" max="9736" width="17" style="7" bestFit="1" customWidth="1"/>
    <col min="9737" max="9737" width="11.42578125" style="7" customWidth="1"/>
    <col min="9738" max="9738" width="12.28515625" style="7" bestFit="1" customWidth="1"/>
    <col min="9739" max="9739" width="11.28515625" style="7" bestFit="1" customWidth="1"/>
    <col min="9740" max="9741" width="10.28515625" style="7" bestFit="1" customWidth="1"/>
    <col min="9742" max="9984" width="9.140625" style="7"/>
    <col min="9985" max="9985" width="4.7109375" style="7" customWidth="1"/>
    <col min="9986" max="9987" width="3.7109375" style="7" customWidth="1"/>
    <col min="9988" max="9988" width="39.140625" style="7" customWidth="1"/>
    <col min="9989" max="9989" width="11.28515625" style="7" bestFit="1" customWidth="1"/>
    <col min="9990" max="9990" width="9.140625" style="7"/>
    <col min="9991" max="9991" width="15.140625" style="7" bestFit="1" customWidth="1"/>
    <col min="9992" max="9992" width="17" style="7" bestFit="1" customWidth="1"/>
    <col min="9993" max="9993" width="11.42578125" style="7" customWidth="1"/>
    <col min="9994" max="9994" width="12.28515625" style="7" bestFit="1" customWidth="1"/>
    <col min="9995" max="9995" width="11.28515625" style="7" bestFit="1" customWidth="1"/>
    <col min="9996" max="9997" width="10.28515625" style="7" bestFit="1" customWidth="1"/>
    <col min="9998" max="10240" width="9.140625" style="7"/>
    <col min="10241" max="10241" width="4.7109375" style="7" customWidth="1"/>
    <col min="10242" max="10243" width="3.7109375" style="7" customWidth="1"/>
    <col min="10244" max="10244" width="39.140625" style="7" customWidth="1"/>
    <col min="10245" max="10245" width="11.28515625" style="7" bestFit="1" customWidth="1"/>
    <col min="10246" max="10246" width="9.140625" style="7"/>
    <col min="10247" max="10247" width="15.140625" style="7" bestFit="1" customWidth="1"/>
    <col min="10248" max="10248" width="17" style="7" bestFit="1" customWidth="1"/>
    <col min="10249" max="10249" width="11.42578125" style="7" customWidth="1"/>
    <col min="10250" max="10250" width="12.28515625" style="7" bestFit="1" customWidth="1"/>
    <col min="10251" max="10251" width="11.28515625" style="7" bestFit="1" customWidth="1"/>
    <col min="10252" max="10253" width="10.28515625" style="7" bestFit="1" customWidth="1"/>
    <col min="10254" max="10496" width="9.140625" style="7"/>
    <col min="10497" max="10497" width="4.7109375" style="7" customWidth="1"/>
    <col min="10498" max="10499" width="3.7109375" style="7" customWidth="1"/>
    <col min="10500" max="10500" width="39.140625" style="7" customWidth="1"/>
    <col min="10501" max="10501" width="11.28515625" style="7" bestFit="1" customWidth="1"/>
    <col min="10502" max="10502" width="9.140625" style="7"/>
    <col min="10503" max="10503" width="15.140625" style="7" bestFit="1" customWidth="1"/>
    <col min="10504" max="10504" width="17" style="7" bestFit="1" customWidth="1"/>
    <col min="10505" max="10505" width="11.42578125" style="7" customWidth="1"/>
    <col min="10506" max="10506" width="12.28515625" style="7" bestFit="1" customWidth="1"/>
    <col min="10507" max="10507" width="11.28515625" style="7" bestFit="1" customWidth="1"/>
    <col min="10508" max="10509" width="10.28515625" style="7" bestFit="1" customWidth="1"/>
    <col min="10510" max="10752" width="9.140625" style="7"/>
    <col min="10753" max="10753" width="4.7109375" style="7" customWidth="1"/>
    <col min="10754" max="10755" width="3.7109375" style="7" customWidth="1"/>
    <col min="10756" max="10756" width="39.140625" style="7" customWidth="1"/>
    <col min="10757" max="10757" width="11.28515625" style="7" bestFit="1" customWidth="1"/>
    <col min="10758" max="10758" width="9.140625" style="7"/>
    <col min="10759" max="10759" width="15.140625" style="7" bestFit="1" customWidth="1"/>
    <col min="10760" max="10760" width="17" style="7" bestFit="1" customWidth="1"/>
    <col min="10761" max="10761" width="11.42578125" style="7" customWidth="1"/>
    <col min="10762" max="10762" width="12.28515625" style="7" bestFit="1" customWidth="1"/>
    <col min="10763" max="10763" width="11.28515625" style="7" bestFit="1" customWidth="1"/>
    <col min="10764" max="10765" width="10.28515625" style="7" bestFit="1" customWidth="1"/>
    <col min="10766" max="11008" width="9.140625" style="7"/>
    <col min="11009" max="11009" width="4.7109375" style="7" customWidth="1"/>
    <col min="11010" max="11011" width="3.7109375" style="7" customWidth="1"/>
    <col min="11012" max="11012" width="39.140625" style="7" customWidth="1"/>
    <col min="11013" max="11013" width="11.28515625" style="7" bestFit="1" customWidth="1"/>
    <col min="11014" max="11014" width="9.140625" style="7"/>
    <col min="11015" max="11015" width="15.140625" style="7" bestFit="1" customWidth="1"/>
    <col min="11016" max="11016" width="17" style="7" bestFit="1" customWidth="1"/>
    <col min="11017" max="11017" width="11.42578125" style="7" customWidth="1"/>
    <col min="11018" max="11018" width="12.28515625" style="7" bestFit="1" customWidth="1"/>
    <col min="11019" max="11019" width="11.28515625" style="7" bestFit="1" customWidth="1"/>
    <col min="11020" max="11021" width="10.28515625" style="7" bestFit="1" customWidth="1"/>
    <col min="11022" max="11264" width="9.140625" style="7"/>
    <col min="11265" max="11265" width="4.7109375" style="7" customWidth="1"/>
    <col min="11266" max="11267" width="3.7109375" style="7" customWidth="1"/>
    <col min="11268" max="11268" width="39.140625" style="7" customWidth="1"/>
    <col min="11269" max="11269" width="11.28515625" style="7" bestFit="1" customWidth="1"/>
    <col min="11270" max="11270" width="9.140625" style="7"/>
    <col min="11271" max="11271" width="15.140625" style="7" bestFit="1" customWidth="1"/>
    <col min="11272" max="11272" width="17" style="7" bestFit="1" customWidth="1"/>
    <col min="11273" max="11273" width="11.42578125" style="7" customWidth="1"/>
    <col min="11274" max="11274" width="12.28515625" style="7" bestFit="1" customWidth="1"/>
    <col min="11275" max="11275" width="11.28515625" style="7" bestFit="1" customWidth="1"/>
    <col min="11276" max="11277" width="10.28515625" style="7" bestFit="1" customWidth="1"/>
    <col min="11278" max="11520" width="9.140625" style="7"/>
    <col min="11521" max="11521" width="4.7109375" style="7" customWidth="1"/>
    <col min="11522" max="11523" width="3.7109375" style="7" customWidth="1"/>
    <col min="11524" max="11524" width="39.140625" style="7" customWidth="1"/>
    <col min="11525" max="11525" width="11.28515625" style="7" bestFit="1" customWidth="1"/>
    <col min="11526" max="11526" width="9.140625" style="7"/>
    <col min="11527" max="11527" width="15.140625" style="7" bestFit="1" customWidth="1"/>
    <col min="11528" max="11528" width="17" style="7" bestFit="1" customWidth="1"/>
    <col min="11529" max="11529" width="11.42578125" style="7" customWidth="1"/>
    <col min="11530" max="11530" width="12.28515625" style="7" bestFit="1" customWidth="1"/>
    <col min="11531" max="11531" width="11.28515625" style="7" bestFit="1" customWidth="1"/>
    <col min="11532" max="11533" width="10.28515625" style="7" bestFit="1" customWidth="1"/>
    <col min="11534" max="11776" width="9.140625" style="7"/>
    <col min="11777" max="11777" width="4.7109375" style="7" customWidth="1"/>
    <col min="11778" max="11779" width="3.7109375" style="7" customWidth="1"/>
    <col min="11780" max="11780" width="39.140625" style="7" customWidth="1"/>
    <col min="11781" max="11781" width="11.28515625" style="7" bestFit="1" customWidth="1"/>
    <col min="11782" max="11782" width="9.140625" style="7"/>
    <col min="11783" max="11783" width="15.140625" style="7" bestFit="1" customWidth="1"/>
    <col min="11784" max="11784" width="17" style="7" bestFit="1" customWidth="1"/>
    <col min="11785" max="11785" width="11.42578125" style="7" customWidth="1"/>
    <col min="11786" max="11786" width="12.28515625" style="7" bestFit="1" customWidth="1"/>
    <col min="11787" max="11787" width="11.28515625" style="7" bestFit="1" customWidth="1"/>
    <col min="11788" max="11789" width="10.28515625" style="7" bestFit="1" customWidth="1"/>
    <col min="11790" max="12032" width="9.140625" style="7"/>
    <col min="12033" max="12033" width="4.7109375" style="7" customWidth="1"/>
    <col min="12034" max="12035" width="3.7109375" style="7" customWidth="1"/>
    <col min="12036" max="12036" width="39.140625" style="7" customWidth="1"/>
    <col min="12037" max="12037" width="11.28515625" style="7" bestFit="1" customWidth="1"/>
    <col min="12038" max="12038" width="9.140625" style="7"/>
    <col min="12039" max="12039" width="15.140625" style="7" bestFit="1" customWidth="1"/>
    <col min="12040" max="12040" width="17" style="7" bestFit="1" customWidth="1"/>
    <col min="12041" max="12041" width="11.42578125" style="7" customWidth="1"/>
    <col min="12042" max="12042" width="12.28515625" style="7" bestFit="1" customWidth="1"/>
    <col min="12043" max="12043" width="11.28515625" style="7" bestFit="1" customWidth="1"/>
    <col min="12044" max="12045" width="10.28515625" style="7" bestFit="1" customWidth="1"/>
    <col min="12046" max="12288" width="9.140625" style="7"/>
    <col min="12289" max="12289" width="4.7109375" style="7" customWidth="1"/>
    <col min="12290" max="12291" width="3.7109375" style="7" customWidth="1"/>
    <col min="12292" max="12292" width="39.140625" style="7" customWidth="1"/>
    <col min="12293" max="12293" width="11.28515625" style="7" bestFit="1" customWidth="1"/>
    <col min="12294" max="12294" width="9.140625" style="7"/>
    <col min="12295" max="12295" width="15.140625" style="7" bestFit="1" customWidth="1"/>
    <col min="12296" max="12296" width="17" style="7" bestFit="1" customWidth="1"/>
    <col min="12297" max="12297" width="11.42578125" style="7" customWidth="1"/>
    <col min="12298" max="12298" width="12.28515625" style="7" bestFit="1" customWidth="1"/>
    <col min="12299" max="12299" width="11.28515625" style="7" bestFit="1" customWidth="1"/>
    <col min="12300" max="12301" width="10.28515625" style="7" bestFit="1" customWidth="1"/>
    <col min="12302" max="12544" width="9.140625" style="7"/>
    <col min="12545" max="12545" width="4.7109375" style="7" customWidth="1"/>
    <col min="12546" max="12547" width="3.7109375" style="7" customWidth="1"/>
    <col min="12548" max="12548" width="39.140625" style="7" customWidth="1"/>
    <col min="12549" max="12549" width="11.28515625" style="7" bestFit="1" customWidth="1"/>
    <col min="12550" max="12550" width="9.140625" style="7"/>
    <col min="12551" max="12551" width="15.140625" style="7" bestFit="1" customWidth="1"/>
    <col min="12552" max="12552" width="17" style="7" bestFit="1" customWidth="1"/>
    <col min="12553" max="12553" width="11.42578125" style="7" customWidth="1"/>
    <col min="12554" max="12554" width="12.28515625" style="7" bestFit="1" customWidth="1"/>
    <col min="12555" max="12555" width="11.28515625" style="7" bestFit="1" customWidth="1"/>
    <col min="12556" max="12557" width="10.28515625" style="7" bestFit="1" customWidth="1"/>
    <col min="12558" max="12800" width="9.140625" style="7"/>
    <col min="12801" max="12801" width="4.7109375" style="7" customWidth="1"/>
    <col min="12802" max="12803" width="3.7109375" style="7" customWidth="1"/>
    <col min="12804" max="12804" width="39.140625" style="7" customWidth="1"/>
    <col min="12805" max="12805" width="11.28515625" style="7" bestFit="1" customWidth="1"/>
    <col min="12806" max="12806" width="9.140625" style="7"/>
    <col min="12807" max="12807" width="15.140625" style="7" bestFit="1" customWidth="1"/>
    <col min="12808" max="12808" width="17" style="7" bestFit="1" customWidth="1"/>
    <col min="12809" max="12809" width="11.42578125" style="7" customWidth="1"/>
    <col min="12810" max="12810" width="12.28515625" style="7" bestFit="1" customWidth="1"/>
    <col min="12811" max="12811" width="11.28515625" style="7" bestFit="1" customWidth="1"/>
    <col min="12812" max="12813" width="10.28515625" style="7" bestFit="1" customWidth="1"/>
    <col min="12814" max="13056" width="9.140625" style="7"/>
    <col min="13057" max="13057" width="4.7109375" style="7" customWidth="1"/>
    <col min="13058" max="13059" width="3.7109375" style="7" customWidth="1"/>
    <col min="13060" max="13060" width="39.140625" style="7" customWidth="1"/>
    <col min="13061" max="13061" width="11.28515625" style="7" bestFit="1" customWidth="1"/>
    <col min="13062" max="13062" width="9.140625" style="7"/>
    <col min="13063" max="13063" width="15.140625" style="7" bestFit="1" customWidth="1"/>
    <col min="13064" max="13064" width="17" style="7" bestFit="1" customWidth="1"/>
    <col min="13065" max="13065" width="11.42578125" style="7" customWidth="1"/>
    <col min="13066" max="13066" width="12.28515625" style="7" bestFit="1" customWidth="1"/>
    <col min="13067" max="13067" width="11.28515625" style="7" bestFit="1" customWidth="1"/>
    <col min="13068" max="13069" width="10.28515625" style="7" bestFit="1" customWidth="1"/>
    <col min="13070" max="13312" width="9.140625" style="7"/>
    <col min="13313" max="13313" width="4.7109375" style="7" customWidth="1"/>
    <col min="13314" max="13315" width="3.7109375" style="7" customWidth="1"/>
    <col min="13316" max="13316" width="39.140625" style="7" customWidth="1"/>
    <col min="13317" max="13317" width="11.28515625" style="7" bestFit="1" customWidth="1"/>
    <col min="13318" max="13318" width="9.140625" style="7"/>
    <col min="13319" max="13319" width="15.140625" style="7" bestFit="1" customWidth="1"/>
    <col min="13320" max="13320" width="17" style="7" bestFit="1" customWidth="1"/>
    <col min="13321" max="13321" width="11.42578125" style="7" customWidth="1"/>
    <col min="13322" max="13322" width="12.28515625" style="7" bestFit="1" customWidth="1"/>
    <col min="13323" max="13323" width="11.28515625" style="7" bestFit="1" customWidth="1"/>
    <col min="13324" max="13325" width="10.28515625" style="7" bestFit="1" customWidth="1"/>
    <col min="13326" max="13568" width="9.140625" style="7"/>
    <col min="13569" max="13569" width="4.7109375" style="7" customWidth="1"/>
    <col min="13570" max="13571" width="3.7109375" style="7" customWidth="1"/>
    <col min="13572" max="13572" width="39.140625" style="7" customWidth="1"/>
    <col min="13573" max="13573" width="11.28515625" style="7" bestFit="1" customWidth="1"/>
    <col min="13574" max="13574" width="9.140625" style="7"/>
    <col min="13575" max="13575" width="15.140625" style="7" bestFit="1" customWidth="1"/>
    <col min="13576" max="13576" width="17" style="7" bestFit="1" customWidth="1"/>
    <col min="13577" max="13577" width="11.42578125" style="7" customWidth="1"/>
    <col min="13578" max="13578" width="12.28515625" style="7" bestFit="1" customWidth="1"/>
    <col min="13579" max="13579" width="11.28515625" style="7" bestFit="1" customWidth="1"/>
    <col min="13580" max="13581" width="10.28515625" style="7" bestFit="1" customWidth="1"/>
    <col min="13582" max="13824" width="9.140625" style="7"/>
    <col min="13825" max="13825" width="4.7109375" style="7" customWidth="1"/>
    <col min="13826" max="13827" width="3.7109375" style="7" customWidth="1"/>
    <col min="13828" max="13828" width="39.140625" style="7" customWidth="1"/>
    <col min="13829" max="13829" width="11.28515625" style="7" bestFit="1" customWidth="1"/>
    <col min="13830" max="13830" width="9.140625" style="7"/>
    <col min="13831" max="13831" width="15.140625" style="7" bestFit="1" customWidth="1"/>
    <col min="13832" max="13832" width="17" style="7" bestFit="1" customWidth="1"/>
    <col min="13833" max="13833" width="11.42578125" style="7" customWidth="1"/>
    <col min="13834" max="13834" width="12.28515625" style="7" bestFit="1" customWidth="1"/>
    <col min="13835" max="13835" width="11.28515625" style="7" bestFit="1" customWidth="1"/>
    <col min="13836" max="13837" width="10.28515625" style="7" bestFit="1" customWidth="1"/>
    <col min="13838" max="14080" width="9.140625" style="7"/>
    <col min="14081" max="14081" width="4.7109375" style="7" customWidth="1"/>
    <col min="14082" max="14083" width="3.7109375" style="7" customWidth="1"/>
    <col min="14084" max="14084" width="39.140625" style="7" customWidth="1"/>
    <col min="14085" max="14085" width="11.28515625" style="7" bestFit="1" customWidth="1"/>
    <col min="14086" max="14086" width="9.140625" style="7"/>
    <col min="14087" max="14087" width="15.140625" style="7" bestFit="1" customWidth="1"/>
    <col min="14088" max="14088" width="17" style="7" bestFit="1" customWidth="1"/>
    <col min="14089" max="14089" width="11.42578125" style="7" customWidth="1"/>
    <col min="14090" max="14090" width="12.28515625" style="7" bestFit="1" customWidth="1"/>
    <col min="14091" max="14091" width="11.28515625" style="7" bestFit="1" customWidth="1"/>
    <col min="14092" max="14093" width="10.28515625" style="7" bestFit="1" customWidth="1"/>
    <col min="14094" max="14336" width="9.140625" style="7"/>
    <col min="14337" max="14337" width="4.7109375" style="7" customWidth="1"/>
    <col min="14338" max="14339" width="3.7109375" style="7" customWidth="1"/>
    <col min="14340" max="14340" width="39.140625" style="7" customWidth="1"/>
    <col min="14341" max="14341" width="11.28515625" style="7" bestFit="1" customWidth="1"/>
    <col min="14342" max="14342" width="9.140625" style="7"/>
    <col min="14343" max="14343" width="15.140625" style="7" bestFit="1" customWidth="1"/>
    <col min="14344" max="14344" width="17" style="7" bestFit="1" customWidth="1"/>
    <col min="14345" max="14345" width="11.42578125" style="7" customWidth="1"/>
    <col min="14346" max="14346" width="12.28515625" style="7" bestFit="1" customWidth="1"/>
    <col min="14347" max="14347" width="11.28515625" style="7" bestFit="1" customWidth="1"/>
    <col min="14348" max="14349" width="10.28515625" style="7" bestFit="1" customWidth="1"/>
    <col min="14350" max="14592" width="9.140625" style="7"/>
    <col min="14593" max="14593" width="4.7109375" style="7" customWidth="1"/>
    <col min="14594" max="14595" width="3.7109375" style="7" customWidth="1"/>
    <col min="14596" max="14596" width="39.140625" style="7" customWidth="1"/>
    <col min="14597" max="14597" width="11.28515625" style="7" bestFit="1" customWidth="1"/>
    <col min="14598" max="14598" width="9.140625" style="7"/>
    <col min="14599" max="14599" width="15.140625" style="7" bestFit="1" customWidth="1"/>
    <col min="14600" max="14600" width="17" style="7" bestFit="1" customWidth="1"/>
    <col min="14601" max="14601" width="11.42578125" style="7" customWidth="1"/>
    <col min="14602" max="14602" width="12.28515625" style="7" bestFit="1" customWidth="1"/>
    <col min="14603" max="14603" width="11.28515625" style="7" bestFit="1" customWidth="1"/>
    <col min="14604" max="14605" width="10.28515625" style="7" bestFit="1" customWidth="1"/>
    <col min="14606" max="14848" width="9.140625" style="7"/>
    <col min="14849" max="14849" width="4.7109375" style="7" customWidth="1"/>
    <col min="14850" max="14851" width="3.7109375" style="7" customWidth="1"/>
    <col min="14852" max="14852" width="39.140625" style="7" customWidth="1"/>
    <col min="14853" max="14853" width="11.28515625" style="7" bestFit="1" customWidth="1"/>
    <col min="14854" max="14854" width="9.140625" style="7"/>
    <col min="14855" max="14855" width="15.140625" style="7" bestFit="1" customWidth="1"/>
    <col min="14856" max="14856" width="17" style="7" bestFit="1" customWidth="1"/>
    <col min="14857" max="14857" width="11.42578125" style="7" customWidth="1"/>
    <col min="14858" max="14858" width="12.28515625" style="7" bestFit="1" customWidth="1"/>
    <col min="14859" max="14859" width="11.28515625" style="7" bestFit="1" customWidth="1"/>
    <col min="14860" max="14861" width="10.28515625" style="7" bestFit="1" customWidth="1"/>
    <col min="14862" max="15104" width="9.140625" style="7"/>
    <col min="15105" max="15105" width="4.7109375" style="7" customWidth="1"/>
    <col min="15106" max="15107" width="3.7109375" style="7" customWidth="1"/>
    <col min="15108" max="15108" width="39.140625" style="7" customWidth="1"/>
    <col min="15109" max="15109" width="11.28515625" style="7" bestFit="1" customWidth="1"/>
    <col min="15110" max="15110" width="9.140625" style="7"/>
    <col min="15111" max="15111" width="15.140625" style="7" bestFit="1" customWidth="1"/>
    <col min="15112" max="15112" width="17" style="7" bestFit="1" customWidth="1"/>
    <col min="15113" max="15113" width="11.42578125" style="7" customWidth="1"/>
    <col min="15114" max="15114" width="12.28515625" style="7" bestFit="1" customWidth="1"/>
    <col min="15115" max="15115" width="11.28515625" style="7" bestFit="1" customWidth="1"/>
    <col min="15116" max="15117" width="10.28515625" style="7" bestFit="1" customWidth="1"/>
    <col min="15118" max="15360" width="9.140625" style="7"/>
    <col min="15361" max="15361" width="4.7109375" style="7" customWidth="1"/>
    <col min="15362" max="15363" width="3.7109375" style="7" customWidth="1"/>
    <col min="15364" max="15364" width="39.140625" style="7" customWidth="1"/>
    <col min="15365" max="15365" width="11.28515625" style="7" bestFit="1" customWidth="1"/>
    <col min="15366" max="15366" width="9.140625" style="7"/>
    <col min="15367" max="15367" width="15.140625" style="7" bestFit="1" customWidth="1"/>
    <col min="15368" max="15368" width="17" style="7" bestFit="1" customWidth="1"/>
    <col min="15369" max="15369" width="11.42578125" style="7" customWidth="1"/>
    <col min="15370" max="15370" width="12.28515625" style="7" bestFit="1" customWidth="1"/>
    <col min="15371" max="15371" width="11.28515625" style="7" bestFit="1" customWidth="1"/>
    <col min="15372" max="15373" width="10.28515625" style="7" bestFit="1" customWidth="1"/>
    <col min="15374" max="15616" width="9.140625" style="7"/>
    <col min="15617" max="15617" width="4.7109375" style="7" customWidth="1"/>
    <col min="15618" max="15619" width="3.7109375" style="7" customWidth="1"/>
    <col min="15620" max="15620" width="39.140625" style="7" customWidth="1"/>
    <col min="15621" max="15621" width="11.28515625" style="7" bestFit="1" customWidth="1"/>
    <col min="15622" max="15622" width="9.140625" style="7"/>
    <col min="15623" max="15623" width="15.140625" style="7" bestFit="1" customWidth="1"/>
    <col min="15624" max="15624" width="17" style="7" bestFit="1" customWidth="1"/>
    <col min="15625" max="15625" width="11.42578125" style="7" customWidth="1"/>
    <col min="15626" max="15626" width="12.28515625" style="7" bestFit="1" customWidth="1"/>
    <col min="15627" max="15627" width="11.28515625" style="7" bestFit="1" customWidth="1"/>
    <col min="15628" max="15629" width="10.28515625" style="7" bestFit="1" customWidth="1"/>
    <col min="15630" max="15872" width="9.140625" style="7"/>
    <col min="15873" max="15873" width="4.7109375" style="7" customWidth="1"/>
    <col min="15874" max="15875" width="3.7109375" style="7" customWidth="1"/>
    <col min="15876" max="15876" width="39.140625" style="7" customWidth="1"/>
    <col min="15877" max="15877" width="11.28515625" style="7" bestFit="1" customWidth="1"/>
    <col min="15878" max="15878" width="9.140625" style="7"/>
    <col min="15879" max="15879" width="15.140625" style="7" bestFit="1" customWidth="1"/>
    <col min="15880" max="15880" width="17" style="7" bestFit="1" customWidth="1"/>
    <col min="15881" max="15881" width="11.42578125" style="7" customWidth="1"/>
    <col min="15882" max="15882" width="12.28515625" style="7" bestFit="1" customWidth="1"/>
    <col min="15883" max="15883" width="11.28515625" style="7" bestFit="1" customWidth="1"/>
    <col min="15884" max="15885" width="10.28515625" style="7" bestFit="1" customWidth="1"/>
    <col min="15886" max="16128" width="9.140625" style="7"/>
    <col min="16129" max="16129" width="4.7109375" style="7" customWidth="1"/>
    <col min="16130" max="16131" width="3.7109375" style="7" customWidth="1"/>
    <col min="16132" max="16132" width="39.140625" style="7" customWidth="1"/>
    <col min="16133" max="16133" width="11.28515625" style="7" bestFit="1" customWidth="1"/>
    <col min="16134" max="16134" width="9.140625" style="7"/>
    <col min="16135" max="16135" width="15.140625" style="7" bestFit="1" customWidth="1"/>
    <col min="16136" max="16136" width="17" style="7" bestFit="1" customWidth="1"/>
    <col min="16137" max="16137" width="11.42578125" style="7" customWidth="1"/>
    <col min="16138" max="16138" width="12.28515625" style="7" bestFit="1" customWidth="1"/>
    <col min="16139" max="16139" width="11.28515625" style="7" bestFit="1" customWidth="1"/>
    <col min="16140" max="16141" width="10.28515625" style="7" bestFit="1" customWidth="1"/>
    <col min="16142" max="16384" width="9.140625" style="7"/>
  </cols>
  <sheetData>
    <row r="4" spans="1:9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3"/>
    </row>
    <row r="5" spans="1:9" ht="6" customHeight="1" x14ac:dyDescent="0.2">
      <c r="A5" s="8"/>
      <c r="B5" s="8"/>
      <c r="C5" s="8"/>
      <c r="D5" s="8"/>
      <c r="I5" s="10"/>
    </row>
    <row r="6" spans="1:9" ht="6.6" customHeight="1" x14ac:dyDescent="0.2">
      <c r="A6" s="8"/>
      <c r="B6" s="8"/>
      <c r="C6" s="8"/>
      <c r="D6" s="8"/>
    </row>
    <row r="7" spans="1:9" ht="30" customHeight="1" x14ac:dyDescent="0.25">
      <c r="A7" s="8"/>
      <c r="B7" s="385" t="e">
        <f>Recap!#REF!</f>
        <v>#REF!</v>
      </c>
      <c r="C7" s="386"/>
      <c r="D7" s="386"/>
      <c r="E7" s="386"/>
      <c r="F7" s="386"/>
      <c r="G7" s="386"/>
      <c r="H7" s="386"/>
      <c r="I7" s="386"/>
    </row>
    <row r="8" spans="1:9" x14ac:dyDescent="0.2">
      <c r="A8" s="8"/>
      <c r="B8" s="222" t="e">
        <f>Recap!#REF!</f>
        <v>#REF!</v>
      </c>
      <c r="C8" s="8"/>
      <c r="D8" s="8"/>
    </row>
    <row r="9" spans="1:9" ht="25.5" customHeight="1" x14ac:dyDescent="0.2">
      <c r="A9" s="8"/>
      <c r="B9" s="391" t="e">
        <f>Recap!#REF!</f>
        <v>#REF!</v>
      </c>
      <c r="C9" s="392"/>
      <c r="D9" s="392"/>
      <c r="E9" s="392"/>
      <c r="F9" s="392"/>
      <c r="G9" s="392"/>
      <c r="H9" s="392"/>
      <c r="I9" s="392"/>
    </row>
    <row r="10" spans="1:9" x14ac:dyDescent="0.2">
      <c r="A10" s="8"/>
      <c r="B10" s="222" t="e">
        <f>Recap!#REF!</f>
        <v>#REF!</v>
      </c>
      <c r="C10" s="8"/>
      <c r="D10" s="8"/>
    </row>
    <row r="11" spans="1:9" ht="6" customHeight="1" x14ac:dyDescent="0.2"/>
    <row r="12" spans="1:9" x14ac:dyDescent="0.2">
      <c r="B12" s="63" t="e">
        <f>Recap!#REF!</f>
        <v>#REF!</v>
      </c>
      <c r="D12" s="8"/>
      <c r="H12" s="12"/>
      <c r="I12" s="13"/>
    </row>
    <row r="13" spans="1:9" x14ac:dyDescent="0.2">
      <c r="B13" s="8"/>
      <c r="D13" s="8"/>
      <c r="H13" s="12"/>
      <c r="I13" s="13"/>
    </row>
    <row r="14" spans="1:9" ht="15.75" x14ac:dyDescent="0.25">
      <c r="A14" s="393" t="s">
        <v>208</v>
      </c>
      <c r="B14" s="393"/>
      <c r="C14" s="393"/>
      <c r="D14" s="393"/>
      <c r="E14" s="393"/>
      <c r="F14" s="393"/>
      <c r="G14" s="393"/>
      <c r="H14" s="393"/>
      <c r="I14" s="393"/>
    </row>
    <row r="15" spans="1:9" x14ac:dyDescent="0.2">
      <c r="B15" s="8"/>
      <c r="D15" s="8"/>
      <c r="H15" s="12"/>
      <c r="I15" s="13"/>
    </row>
    <row r="16" spans="1:9" ht="7.15" customHeight="1" thickBot="1" x14ac:dyDescent="0.25"/>
    <row r="17" spans="1:11" ht="15" x14ac:dyDescent="0.25">
      <c r="A17" s="69"/>
      <c r="B17" s="153"/>
      <c r="C17" s="394"/>
      <c r="D17" s="395"/>
      <c r="E17" s="153"/>
      <c r="F17" s="153"/>
      <c r="G17" s="96"/>
      <c r="H17" s="153"/>
      <c r="I17" s="97"/>
    </row>
    <row r="18" spans="1:11" ht="13.5" thickBot="1" x14ac:dyDescent="0.25">
      <c r="A18" s="84"/>
      <c r="B18" s="85"/>
      <c r="C18" s="85"/>
      <c r="D18" s="85"/>
      <c r="E18" s="85"/>
      <c r="F18" s="85"/>
      <c r="G18" s="98"/>
      <c r="H18" s="85"/>
      <c r="I18" s="99"/>
    </row>
    <row r="19" spans="1:11" ht="7.15" customHeight="1" x14ac:dyDescent="0.2">
      <c r="A19" s="26"/>
      <c r="B19" s="27"/>
      <c r="C19" s="27"/>
      <c r="D19" s="27"/>
      <c r="E19" s="72"/>
      <c r="F19" s="27"/>
      <c r="G19" s="100"/>
      <c r="H19" s="101"/>
      <c r="I19" s="87"/>
    </row>
    <row r="20" spans="1:11" s="39" customFormat="1" ht="12.75" customHeight="1" x14ac:dyDescent="0.2">
      <c r="A20" s="32"/>
      <c r="B20" s="154" t="s">
        <v>149</v>
      </c>
      <c r="C20" s="154"/>
      <c r="D20" s="154"/>
      <c r="E20" s="73"/>
      <c r="F20" s="154"/>
      <c r="G20" s="102"/>
      <c r="H20" s="103"/>
      <c r="I20" s="88"/>
      <c r="J20" s="38"/>
    </row>
    <row r="21" spans="1:11" s="8" customFormat="1" ht="15" customHeight="1" x14ac:dyDescent="0.25">
      <c r="A21" s="188"/>
      <c r="B21" s="189"/>
      <c r="C21" s="189" t="s">
        <v>203</v>
      </c>
      <c r="D21" s="190"/>
      <c r="E21" s="191"/>
      <c r="F21" s="192"/>
      <c r="G21" s="205" t="e">
        <f>I21/#REF!</f>
        <v>#REF!</v>
      </c>
      <c r="H21" s="205" t="s">
        <v>150</v>
      </c>
      <c r="I21" s="193" t="e">
        <f>SUM(H22:H35)</f>
        <v>#REF!</v>
      </c>
      <c r="J21" s="183"/>
      <c r="K21" s="204"/>
    </row>
    <row r="22" spans="1:11" s="8" customFormat="1" ht="15" customHeight="1" x14ac:dyDescent="0.25">
      <c r="A22" s="188"/>
      <c r="B22" s="189"/>
      <c r="C22" s="189"/>
      <c r="D22" s="190" t="s">
        <v>158</v>
      </c>
      <c r="E22" s="191"/>
      <c r="F22" s="192"/>
      <c r="G22" s="205"/>
      <c r="H22" s="194"/>
      <c r="I22" s="193"/>
      <c r="J22" s="183"/>
      <c r="K22" s="204"/>
    </row>
    <row r="23" spans="1:11" ht="15" x14ac:dyDescent="0.25">
      <c r="A23" s="26"/>
      <c r="B23" s="27"/>
      <c r="C23" s="27"/>
      <c r="D23" s="180" t="e">
        <f>#REF!</f>
        <v>#REF!</v>
      </c>
      <c r="E23" s="132"/>
      <c r="F23" s="178"/>
      <c r="G23" s="132"/>
      <c r="H23" s="195" t="e">
        <f>#REF!*(#REF!-#REF!)</f>
        <v>#REF!</v>
      </c>
      <c r="I23" s="133"/>
    </row>
    <row r="24" spans="1:11" ht="15" customHeight="1" x14ac:dyDescent="0.25">
      <c r="A24" s="26"/>
      <c r="B24" s="27"/>
      <c r="C24" s="27"/>
      <c r="D24" s="108" t="e">
        <f>#REF!</f>
        <v>#REF!</v>
      </c>
      <c r="E24" s="132"/>
      <c r="F24" s="178"/>
      <c r="G24" s="132"/>
      <c r="H24" s="195" t="e">
        <f>#REF!</f>
        <v>#REF!</v>
      </c>
      <c r="I24" s="133"/>
    </row>
    <row r="25" spans="1:11" ht="15" customHeight="1" x14ac:dyDescent="0.25">
      <c r="A25" s="26"/>
      <c r="B25" s="27"/>
      <c r="C25" s="27"/>
      <c r="D25" s="108" t="e">
        <f>#REF!</f>
        <v>#REF!</v>
      </c>
      <c r="E25" s="132"/>
      <c r="F25" s="178"/>
      <c r="G25" s="132"/>
      <c r="H25" s="195" t="e">
        <f>#REF!</f>
        <v>#REF!</v>
      </c>
      <c r="I25" s="133"/>
    </row>
    <row r="26" spans="1:11" ht="15" customHeight="1" x14ac:dyDescent="0.25">
      <c r="A26" s="26"/>
      <c r="B26" s="27"/>
      <c r="C26" s="27"/>
      <c r="D26" s="108" t="e">
        <f>#REF!</f>
        <v>#REF!</v>
      </c>
      <c r="E26" s="132"/>
      <c r="F26" s="178"/>
      <c r="G26" s="132"/>
      <c r="H26" s="195" t="e">
        <f>#REF!</f>
        <v>#REF!</v>
      </c>
      <c r="I26" s="133"/>
    </row>
    <row r="27" spans="1:11" s="8" customFormat="1" ht="15" customHeight="1" x14ac:dyDescent="0.25">
      <c r="A27" s="188"/>
      <c r="B27" s="189"/>
      <c r="C27" s="189"/>
      <c r="D27" s="206" t="s">
        <v>19</v>
      </c>
      <c r="E27" s="191"/>
      <c r="F27" s="192"/>
      <c r="G27" s="191"/>
      <c r="H27" s="194"/>
      <c r="I27" s="193"/>
      <c r="J27" s="183"/>
    </row>
    <row r="28" spans="1:11" ht="15" customHeight="1" x14ac:dyDescent="0.25">
      <c r="A28" s="26"/>
      <c r="B28" s="27"/>
      <c r="C28" s="27"/>
      <c r="D28" s="108" t="e">
        <f>#REF!</f>
        <v>#REF!</v>
      </c>
      <c r="E28" s="132"/>
      <c r="F28" s="178"/>
      <c r="G28" s="132"/>
      <c r="H28" s="195" t="e">
        <f>#REF!*(#REF!-#REF!)</f>
        <v>#REF!</v>
      </c>
      <c r="I28" s="133"/>
      <c r="J28" s="64"/>
    </row>
    <row r="29" spans="1:11" s="8" customFormat="1" ht="15" customHeight="1" x14ac:dyDescent="0.25">
      <c r="A29" s="188"/>
      <c r="B29" s="189"/>
      <c r="C29" s="189"/>
      <c r="D29" s="206" t="s">
        <v>20</v>
      </c>
      <c r="E29" s="191"/>
      <c r="F29" s="192"/>
      <c r="G29" s="191"/>
      <c r="H29" s="194"/>
      <c r="I29" s="193"/>
      <c r="J29" s="183"/>
    </row>
    <row r="30" spans="1:11" ht="15" customHeight="1" x14ac:dyDescent="0.25">
      <c r="A30" s="26"/>
      <c r="B30" s="27"/>
      <c r="C30" s="27"/>
      <c r="D30" s="108" t="e">
        <f>#REF!</f>
        <v>#REF!</v>
      </c>
      <c r="E30" s="132"/>
      <c r="F30" s="178"/>
      <c r="G30" s="132"/>
      <c r="H30" s="195" t="e">
        <f>#REF!</f>
        <v>#REF!</v>
      </c>
      <c r="I30" s="133"/>
    </row>
    <row r="31" spans="1:11" ht="15" customHeight="1" x14ac:dyDescent="0.25">
      <c r="A31" s="26"/>
      <c r="B31" s="27"/>
      <c r="C31" s="27"/>
      <c r="D31" s="108" t="e">
        <f>#REF!</f>
        <v>#REF!</v>
      </c>
      <c r="E31" s="132"/>
      <c r="F31" s="178"/>
      <c r="G31" s="132"/>
      <c r="H31" s="195" t="e">
        <f>#REF!</f>
        <v>#REF!</v>
      </c>
      <c r="I31" s="133"/>
    </row>
    <row r="32" spans="1:11" s="8" customFormat="1" ht="15" customHeight="1" x14ac:dyDescent="0.25">
      <c r="A32" s="188"/>
      <c r="B32" s="189"/>
      <c r="C32" s="189"/>
      <c r="D32" s="206" t="s">
        <v>24</v>
      </c>
      <c r="E32" s="191"/>
      <c r="F32" s="192"/>
      <c r="G32" s="191"/>
      <c r="H32" s="194"/>
      <c r="I32" s="193"/>
      <c r="J32" s="183"/>
    </row>
    <row r="33" spans="1:10" ht="15" customHeight="1" x14ac:dyDescent="0.25">
      <c r="A33" s="26"/>
      <c r="B33" s="27"/>
      <c r="C33" s="27"/>
      <c r="D33" s="108" t="e">
        <f>#REF!</f>
        <v>#REF!</v>
      </c>
      <c r="E33" s="132"/>
      <c r="F33" s="178"/>
      <c r="G33" s="132"/>
      <c r="H33" s="195" t="e">
        <f>#REF!</f>
        <v>#REF!</v>
      </c>
      <c r="I33" s="133"/>
    </row>
    <row r="34" spans="1:10" s="8" customFormat="1" ht="15" customHeight="1" x14ac:dyDescent="0.25">
      <c r="A34" s="188"/>
      <c r="B34" s="189"/>
      <c r="C34" s="189"/>
      <c r="D34" s="206" t="s">
        <v>26</v>
      </c>
      <c r="E34" s="191"/>
      <c r="F34" s="192"/>
      <c r="G34" s="191"/>
      <c r="H34" s="194"/>
      <c r="I34" s="193"/>
      <c r="J34" s="183"/>
    </row>
    <row r="35" spans="1:10" ht="15" customHeight="1" x14ac:dyDescent="0.25">
      <c r="A35" s="26"/>
      <c r="B35" s="27"/>
      <c r="C35" s="27"/>
      <c r="D35" s="108" t="s">
        <v>209</v>
      </c>
      <c r="E35" s="132"/>
      <c r="F35" s="187"/>
      <c r="G35" s="132"/>
      <c r="H35" s="195" t="e">
        <f>#REF!*2</f>
        <v>#REF!</v>
      </c>
      <c r="I35" s="133"/>
    </row>
    <row r="36" spans="1:10" ht="7.15" customHeight="1" x14ac:dyDescent="0.25">
      <c r="A36" s="26"/>
      <c r="B36" s="27"/>
      <c r="C36" s="27"/>
      <c r="D36" s="387"/>
      <c r="E36" s="388"/>
      <c r="F36" s="388"/>
      <c r="G36" s="388"/>
      <c r="H36" s="388"/>
      <c r="I36" s="389"/>
    </row>
    <row r="37" spans="1:10" ht="7.15" customHeight="1" x14ac:dyDescent="0.2">
      <c r="A37" s="26"/>
      <c r="B37" s="27"/>
      <c r="C37" s="27"/>
      <c r="D37" s="387"/>
      <c r="E37" s="387"/>
      <c r="F37" s="387"/>
      <c r="G37" s="387"/>
      <c r="H37" s="387"/>
      <c r="I37" s="390"/>
    </row>
    <row r="38" spans="1:10" ht="15" customHeight="1" x14ac:dyDescent="0.25">
      <c r="A38" s="26"/>
      <c r="B38" s="27"/>
      <c r="C38" s="189" t="s">
        <v>205</v>
      </c>
      <c r="D38" s="190"/>
      <c r="E38" s="192"/>
      <c r="F38" s="192"/>
      <c r="G38" s="198" t="e">
        <f>I38/#REF!</f>
        <v>#REF!</v>
      </c>
      <c r="H38" s="192" t="s">
        <v>150</v>
      </c>
      <c r="I38" s="199" t="e">
        <f>SUM(I21:I37)</f>
        <v>#REF!</v>
      </c>
    </row>
    <row r="39" spans="1:10" ht="7.15" customHeight="1" x14ac:dyDescent="0.25">
      <c r="A39" s="26"/>
      <c r="B39" s="27"/>
      <c r="C39" s="27"/>
      <c r="D39" s="387"/>
      <c r="E39" s="388"/>
      <c r="F39" s="388"/>
      <c r="G39" s="388"/>
      <c r="H39" s="388"/>
      <c r="I39" s="389"/>
    </row>
    <row r="40" spans="1:10" ht="15" customHeight="1" x14ac:dyDescent="0.25">
      <c r="A40" s="26"/>
      <c r="B40" s="27"/>
      <c r="C40" s="179"/>
      <c r="D40" s="27" t="s">
        <v>30</v>
      </c>
      <c r="E40" s="134"/>
      <c r="F40" s="134"/>
      <c r="G40" s="135"/>
      <c r="H40" s="196">
        <v>0.06</v>
      </c>
      <c r="I40" s="197" t="e">
        <f>I$38*H40</f>
        <v>#REF!</v>
      </c>
    </row>
    <row r="41" spans="1:10" ht="15" customHeight="1" x14ac:dyDescent="0.25">
      <c r="A41" s="26"/>
      <c r="B41" s="27"/>
      <c r="C41" s="179"/>
      <c r="D41" s="27" t="s">
        <v>182</v>
      </c>
      <c r="E41" s="134"/>
      <c r="F41" s="134"/>
      <c r="G41" s="135"/>
      <c r="H41" s="196">
        <v>0.05</v>
      </c>
      <c r="I41" s="197" t="e">
        <f t="shared" ref="I41:I46" si="0">I$38*H41</f>
        <v>#REF!</v>
      </c>
    </row>
    <row r="42" spans="1:10" ht="15" customHeight="1" x14ac:dyDescent="0.25">
      <c r="A42" s="26"/>
      <c r="B42" s="27"/>
      <c r="C42" s="179"/>
      <c r="D42" s="27" t="s">
        <v>183</v>
      </c>
      <c r="E42" s="134"/>
      <c r="F42" s="134"/>
      <c r="G42" s="135"/>
      <c r="H42" s="196">
        <v>0</v>
      </c>
      <c r="I42" s="197" t="e">
        <f t="shared" si="0"/>
        <v>#REF!</v>
      </c>
    </row>
    <row r="43" spans="1:10" ht="15" customHeight="1" x14ac:dyDescent="0.25">
      <c r="A43" s="26"/>
      <c r="B43" s="27"/>
      <c r="C43" s="179"/>
      <c r="D43" s="27" t="s">
        <v>184</v>
      </c>
      <c r="E43" s="134"/>
      <c r="F43" s="134"/>
      <c r="G43" s="135"/>
      <c r="H43" s="196">
        <v>0.01</v>
      </c>
      <c r="I43" s="197" t="e">
        <f t="shared" si="0"/>
        <v>#REF!</v>
      </c>
    </row>
    <row r="44" spans="1:10" ht="15" customHeight="1" x14ac:dyDescent="0.25">
      <c r="A44" s="26"/>
      <c r="B44" s="27"/>
      <c r="C44" s="179"/>
      <c r="D44" s="27" t="s">
        <v>185</v>
      </c>
      <c r="E44" s="134"/>
      <c r="F44" s="134"/>
      <c r="G44" s="135"/>
      <c r="H44" s="196">
        <v>0</v>
      </c>
      <c r="I44" s="197" t="e">
        <f t="shared" si="0"/>
        <v>#REF!</v>
      </c>
    </row>
    <row r="45" spans="1:10" ht="15" customHeight="1" x14ac:dyDescent="0.25">
      <c r="A45" s="26"/>
      <c r="B45" s="27"/>
      <c r="C45" s="179"/>
      <c r="D45" s="27" t="s">
        <v>204</v>
      </c>
      <c r="E45" s="134"/>
      <c r="F45" s="134"/>
      <c r="G45" s="135"/>
      <c r="H45" s="196">
        <v>3.5000000000000001E-3</v>
      </c>
      <c r="I45" s="197" t="e">
        <f t="shared" si="0"/>
        <v>#REF!</v>
      </c>
    </row>
    <row r="46" spans="1:10" ht="15" customHeight="1" x14ac:dyDescent="0.25">
      <c r="A46" s="26"/>
      <c r="B46" s="27"/>
      <c r="C46" s="179"/>
      <c r="D46" s="27" t="s">
        <v>186</v>
      </c>
      <c r="E46" s="134"/>
      <c r="F46" s="134"/>
      <c r="G46" s="135"/>
      <c r="H46" s="196">
        <v>0.03</v>
      </c>
      <c r="I46" s="197" t="e">
        <f t="shared" si="0"/>
        <v>#REF!</v>
      </c>
    </row>
    <row r="47" spans="1:10" ht="7.15" customHeight="1" x14ac:dyDescent="0.25">
      <c r="A47" s="26"/>
      <c r="B47" s="27"/>
      <c r="C47" s="27"/>
      <c r="D47" s="387"/>
      <c r="E47" s="388"/>
      <c r="F47" s="388"/>
      <c r="G47" s="388"/>
      <c r="H47" s="388"/>
      <c r="I47" s="389"/>
    </row>
    <row r="48" spans="1:10" ht="15" customHeight="1" x14ac:dyDescent="0.25">
      <c r="A48" s="91"/>
      <c r="B48" s="92"/>
      <c r="C48" s="140" t="s">
        <v>206</v>
      </c>
      <c r="D48" s="200"/>
      <c r="E48" s="201"/>
      <c r="F48" s="201"/>
      <c r="G48" s="202" t="e">
        <f>I48/#REF!</f>
        <v>#REF!</v>
      </c>
      <c r="H48" s="201" t="s">
        <v>150</v>
      </c>
      <c r="I48" s="203" t="e">
        <f>SUM(I38:I47)</f>
        <v>#REF!</v>
      </c>
    </row>
    <row r="49" spans="1:11" ht="7.15" customHeight="1" x14ac:dyDescent="0.25">
      <c r="A49" s="26"/>
      <c r="B49" s="27"/>
      <c r="C49" s="27"/>
      <c r="D49" s="387"/>
      <c r="E49" s="388"/>
      <c r="F49" s="388"/>
      <c r="G49" s="388"/>
      <c r="H49" s="388"/>
      <c r="I49" s="389"/>
    </row>
    <row r="50" spans="1:11" x14ac:dyDescent="0.2">
      <c r="A50" s="48"/>
      <c r="B50" s="49"/>
      <c r="C50" s="50"/>
      <c r="D50" s="50"/>
      <c r="E50" s="74"/>
      <c r="F50" s="50"/>
      <c r="G50" s="104"/>
      <c r="H50" s="105"/>
      <c r="I50" s="89"/>
      <c r="K50" s="55"/>
    </row>
  </sheetData>
  <mergeCells count="9">
    <mergeCell ref="B7:I7"/>
    <mergeCell ref="D49:I49"/>
    <mergeCell ref="D37:I37"/>
    <mergeCell ref="D36:I36"/>
    <mergeCell ref="B9:I9"/>
    <mergeCell ref="A14:I14"/>
    <mergeCell ref="C17:D17"/>
    <mergeCell ref="D39:I39"/>
    <mergeCell ref="D47:I47"/>
  </mergeCell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WVP679"/>
  <sheetViews>
    <sheetView view="pageBreakPreview" topLeftCell="A4" zoomScale="115" zoomScaleNormal="100" zoomScaleSheetLayoutView="115" workbookViewId="0">
      <selection activeCell="J16" sqref="J16"/>
    </sheetView>
  </sheetViews>
  <sheetFormatPr defaultColWidth="9.140625" defaultRowHeight="12.75" x14ac:dyDescent="0.2"/>
  <cols>
    <col min="1" max="1" width="4.7109375" style="303" customWidth="1"/>
    <col min="2" max="3" width="3.7109375" style="303" customWidth="1"/>
    <col min="4" max="4" width="39.140625" style="303" customWidth="1"/>
    <col min="5" max="5" width="11.28515625" style="303" bestFit="1" customWidth="1"/>
    <col min="6" max="6" width="9.140625" style="303"/>
    <col min="7" max="7" width="15.140625" style="9" bestFit="1" customWidth="1"/>
    <col min="8" max="8" width="17" style="303" bestFit="1" customWidth="1"/>
    <col min="9" max="9" width="17" style="303" customWidth="1"/>
    <col min="10" max="10" width="11.42578125" style="303" customWidth="1"/>
    <col min="11" max="11" width="15.5703125" style="303" bestFit="1" customWidth="1"/>
    <col min="12" max="12" width="4.28515625" style="303" customWidth="1"/>
    <col min="13" max="13" width="17.28515625" style="9" customWidth="1"/>
    <col min="14" max="14" width="12.85546875" style="303" bestFit="1" customWidth="1"/>
    <col min="15" max="15" width="5.28515625" style="303" customWidth="1"/>
    <col min="16" max="16" width="14" style="9" bestFit="1" customWidth="1"/>
    <col min="17" max="17" width="15" style="9" bestFit="1" customWidth="1"/>
    <col min="18" max="18" width="14.5703125" style="9" bestFit="1" customWidth="1"/>
    <col min="19" max="19" width="9.140625" style="303"/>
    <col min="20" max="20" width="14.5703125" style="303" bestFit="1" customWidth="1"/>
    <col min="21" max="250" width="9.140625" style="303"/>
    <col min="251" max="251" width="4.7109375" style="303" customWidth="1"/>
    <col min="252" max="253" width="3.7109375" style="303" customWidth="1"/>
    <col min="254" max="254" width="39.140625" style="303" customWidth="1"/>
    <col min="255" max="255" width="11.28515625" style="303" bestFit="1" customWidth="1"/>
    <col min="256" max="256" width="9.140625" style="303"/>
    <col min="257" max="257" width="15.140625" style="303" bestFit="1" customWidth="1"/>
    <col min="258" max="258" width="17" style="303" bestFit="1" customWidth="1"/>
    <col min="259" max="259" width="11.42578125" style="303" customWidth="1"/>
    <col min="260" max="260" width="12.28515625" style="303" bestFit="1" customWidth="1"/>
    <col min="261" max="261" width="11.28515625" style="303" bestFit="1" customWidth="1"/>
    <col min="262" max="263" width="10.28515625" style="303" bestFit="1" customWidth="1"/>
    <col min="264" max="506" width="9.140625" style="303"/>
    <col min="507" max="507" width="4.7109375" style="303" customWidth="1"/>
    <col min="508" max="509" width="3.7109375" style="303" customWidth="1"/>
    <col min="510" max="510" width="39.140625" style="303" customWidth="1"/>
    <col min="511" max="511" width="11.28515625" style="303" bestFit="1" customWidth="1"/>
    <col min="512" max="512" width="9.140625" style="303"/>
    <col min="513" max="513" width="15.140625" style="303" bestFit="1" customWidth="1"/>
    <col min="514" max="514" width="17" style="303" bestFit="1" customWidth="1"/>
    <col min="515" max="515" width="11.42578125" style="303" customWidth="1"/>
    <col min="516" max="516" width="12.28515625" style="303" bestFit="1" customWidth="1"/>
    <col min="517" max="517" width="11.28515625" style="303" bestFit="1" customWidth="1"/>
    <col min="518" max="519" width="10.28515625" style="303" bestFit="1" customWidth="1"/>
    <col min="520" max="762" width="9.140625" style="303"/>
    <col min="763" max="763" width="4.7109375" style="303" customWidth="1"/>
    <col min="764" max="765" width="3.7109375" style="303" customWidth="1"/>
    <col min="766" max="766" width="39.140625" style="303" customWidth="1"/>
    <col min="767" max="767" width="11.28515625" style="303" bestFit="1" customWidth="1"/>
    <col min="768" max="768" width="9.140625" style="303"/>
    <col min="769" max="769" width="15.140625" style="303" bestFit="1" customWidth="1"/>
    <col min="770" max="770" width="17" style="303" bestFit="1" customWidth="1"/>
    <col min="771" max="771" width="11.42578125" style="303" customWidth="1"/>
    <col min="772" max="772" width="12.28515625" style="303" bestFit="1" customWidth="1"/>
    <col min="773" max="773" width="11.28515625" style="303" bestFit="1" customWidth="1"/>
    <col min="774" max="775" width="10.28515625" style="303" bestFit="1" customWidth="1"/>
    <col min="776" max="1018" width="9.140625" style="303"/>
    <col min="1019" max="1019" width="4.7109375" style="303" customWidth="1"/>
    <col min="1020" max="1021" width="3.7109375" style="303" customWidth="1"/>
    <col min="1022" max="1022" width="39.140625" style="303" customWidth="1"/>
    <col min="1023" max="1023" width="11.28515625" style="303" bestFit="1" customWidth="1"/>
    <col min="1024" max="1024" width="9.140625" style="303"/>
    <col min="1025" max="1025" width="15.140625" style="303" bestFit="1" customWidth="1"/>
    <col min="1026" max="1026" width="17" style="303" bestFit="1" customWidth="1"/>
    <col min="1027" max="1027" width="11.42578125" style="303" customWidth="1"/>
    <col min="1028" max="1028" width="12.28515625" style="303" bestFit="1" customWidth="1"/>
    <col min="1029" max="1029" width="11.28515625" style="303" bestFit="1" customWidth="1"/>
    <col min="1030" max="1031" width="10.28515625" style="303" bestFit="1" customWidth="1"/>
    <col min="1032" max="1274" width="9.140625" style="303"/>
    <col min="1275" max="1275" width="4.7109375" style="303" customWidth="1"/>
    <col min="1276" max="1277" width="3.7109375" style="303" customWidth="1"/>
    <col min="1278" max="1278" width="39.140625" style="303" customWidth="1"/>
    <col min="1279" max="1279" width="11.28515625" style="303" bestFit="1" customWidth="1"/>
    <col min="1280" max="1280" width="9.140625" style="303"/>
    <col min="1281" max="1281" width="15.140625" style="303" bestFit="1" customWidth="1"/>
    <col min="1282" max="1282" width="17" style="303" bestFit="1" customWidth="1"/>
    <col min="1283" max="1283" width="11.42578125" style="303" customWidth="1"/>
    <col min="1284" max="1284" width="12.28515625" style="303" bestFit="1" customWidth="1"/>
    <col min="1285" max="1285" width="11.28515625" style="303" bestFit="1" customWidth="1"/>
    <col min="1286" max="1287" width="10.28515625" style="303" bestFit="1" customWidth="1"/>
    <col min="1288" max="1530" width="9.140625" style="303"/>
    <col min="1531" max="1531" width="4.7109375" style="303" customWidth="1"/>
    <col min="1532" max="1533" width="3.7109375" style="303" customWidth="1"/>
    <col min="1534" max="1534" width="39.140625" style="303" customWidth="1"/>
    <col min="1535" max="1535" width="11.28515625" style="303" bestFit="1" customWidth="1"/>
    <col min="1536" max="1536" width="9.140625" style="303"/>
    <col min="1537" max="1537" width="15.140625" style="303" bestFit="1" customWidth="1"/>
    <col min="1538" max="1538" width="17" style="303" bestFit="1" customWidth="1"/>
    <col min="1539" max="1539" width="11.42578125" style="303" customWidth="1"/>
    <col min="1540" max="1540" width="12.28515625" style="303" bestFit="1" customWidth="1"/>
    <col min="1541" max="1541" width="11.28515625" style="303" bestFit="1" customWidth="1"/>
    <col min="1542" max="1543" width="10.28515625" style="303" bestFit="1" customWidth="1"/>
    <col min="1544" max="1786" width="9.140625" style="303"/>
    <col min="1787" max="1787" width="4.7109375" style="303" customWidth="1"/>
    <col min="1788" max="1789" width="3.7109375" style="303" customWidth="1"/>
    <col min="1790" max="1790" width="39.140625" style="303" customWidth="1"/>
    <col min="1791" max="1791" width="11.28515625" style="303" bestFit="1" customWidth="1"/>
    <col min="1792" max="1792" width="9.140625" style="303"/>
    <col min="1793" max="1793" width="15.140625" style="303" bestFit="1" customWidth="1"/>
    <col min="1794" max="1794" width="17" style="303" bestFit="1" customWidth="1"/>
    <col min="1795" max="1795" width="11.42578125" style="303" customWidth="1"/>
    <col min="1796" max="1796" width="12.28515625" style="303" bestFit="1" customWidth="1"/>
    <col min="1797" max="1797" width="11.28515625" style="303" bestFit="1" customWidth="1"/>
    <col min="1798" max="1799" width="10.28515625" style="303" bestFit="1" customWidth="1"/>
    <col min="1800" max="2042" width="9.140625" style="303"/>
    <col min="2043" max="2043" width="4.7109375" style="303" customWidth="1"/>
    <col min="2044" max="2045" width="3.7109375" style="303" customWidth="1"/>
    <col min="2046" max="2046" width="39.140625" style="303" customWidth="1"/>
    <col min="2047" max="2047" width="11.28515625" style="303" bestFit="1" customWidth="1"/>
    <col min="2048" max="2048" width="9.140625" style="303"/>
    <col min="2049" max="2049" width="15.140625" style="303" bestFit="1" customWidth="1"/>
    <col min="2050" max="2050" width="17" style="303" bestFit="1" customWidth="1"/>
    <col min="2051" max="2051" width="11.42578125" style="303" customWidth="1"/>
    <col min="2052" max="2052" width="12.28515625" style="303" bestFit="1" customWidth="1"/>
    <col min="2053" max="2053" width="11.28515625" style="303" bestFit="1" customWidth="1"/>
    <col min="2054" max="2055" width="10.28515625" style="303" bestFit="1" customWidth="1"/>
    <col min="2056" max="2298" width="9.140625" style="303"/>
    <col min="2299" max="2299" width="4.7109375" style="303" customWidth="1"/>
    <col min="2300" max="2301" width="3.7109375" style="303" customWidth="1"/>
    <col min="2302" max="2302" width="39.140625" style="303" customWidth="1"/>
    <col min="2303" max="2303" width="11.28515625" style="303" bestFit="1" customWidth="1"/>
    <col min="2304" max="2304" width="9.140625" style="303"/>
    <col min="2305" max="2305" width="15.140625" style="303" bestFit="1" customWidth="1"/>
    <col min="2306" max="2306" width="17" style="303" bestFit="1" customWidth="1"/>
    <col min="2307" max="2307" width="11.42578125" style="303" customWidth="1"/>
    <col min="2308" max="2308" width="12.28515625" style="303" bestFit="1" customWidth="1"/>
    <col min="2309" max="2309" width="11.28515625" style="303" bestFit="1" customWidth="1"/>
    <col min="2310" max="2311" width="10.28515625" style="303" bestFit="1" customWidth="1"/>
    <col min="2312" max="2554" width="9.140625" style="303"/>
    <col min="2555" max="2555" width="4.7109375" style="303" customWidth="1"/>
    <col min="2556" max="2557" width="3.7109375" style="303" customWidth="1"/>
    <col min="2558" max="2558" width="39.140625" style="303" customWidth="1"/>
    <col min="2559" max="2559" width="11.28515625" style="303" bestFit="1" customWidth="1"/>
    <col min="2560" max="2560" width="9.140625" style="303"/>
    <col min="2561" max="2561" width="15.140625" style="303" bestFit="1" customWidth="1"/>
    <col min="2562" max="2562" width="17" style="303" bestFit="1" customWidth="1"/>
    <col min="2563" max="2563" width="11.42578125" style="303" customWidth="1"/>
    <col min="2564" max="2564" width="12.28515625" style="303" bestFit="1" customWidth="1"/>
    <col min="2565" max="2565" width="11.28515625" style="303" bestFit="1" customWidth="1"/>
    <col min="2566" max="2567" width="10.28515625" style="303" bestFit="1" customWidth="1"/>
    <col min="2568" max="2810" width="9.140625" style="303"/>
    <col min="2811" max="2811" width="4.7109375" style="303" customWidth="1"/>
    <col min="2812" max="2813" width="3.7109375" style="303" customWidth="1"/>
    <col min="2814" max="2814" width="39.140625" style="303" customWidth="1"/>
    <col min="2815" max="2815" width="11.28515625" style="303" bestFit="1" customWidth="1"/>
    <col min="2816" max="2816" width="9.140625" style="303"/>
    <col min="2817" max="2817" width="15.140625" style="303" bestFit="1" customWidth="1"/>
    <col min="2818" max="2818" width="17" style="303" bestFit="1" customWidth="1"/>
    <col min="2819" max="2819" width="11.42578125" style="303" customWidth="1"/>
    <col min="2820" max="2820" width="12.28515625" style="303" bestFit="1" customWidth="1"/>
    <col min="2821" max="2821" width="11.28515625" style="303" bestFit="1" customWidth="1"/>
    <col min="2822" max="2823" width="10.28515625" style="303" bestFit="1" customWidth="1"/>
    <col min="2824" max="3066" width="9.140625" style="303"/>
    <col min="3067" max="3067" width="4.7109375" style="303" customWidth="1"/>
    <col min="3068" max="3069" width="3.7109375" style="303" customWidth="1"/>
    <col min="3070" max="3070" width="39.140625" style="303" customWidth="1"/>
    <col min="3071" max="3071" width="11.28515625" style="303" bestFit="1" customWidth="1"/>
    <col min="3072" max="3072" width="9.140625" style="303"/>
    <col min="3073" max="3073" width="15.140625" style="303" bestFit="1" customWidth="1"/>
    <col min="3074" max="3074" width="17" style="303" bestFit="1" customWidth="1"/>
    <col min="3075" max="3075" width="11.42578125" style="303" customWidth="1"/>
    <col min="3076" max="3076" width="12.28515625" style="303" bestFit="1" customWidth="1"/>
    <col min="3077" max="3077" width="11.28515625" style="303" bestFit="1" customWidth="1"/>
    <col min="3078" max="3079" width="10.28515625" style="303" bestFit="1" customWidth="1"/>
    <col min="3080" max="3322" width="9.140625" style="303"/>
    <col min="3323" max="3323" width="4.7109375" style="303" customWidth="1"/>
    <col min="3324" max="3325" width="3.7109375" style="303" customWidth="1"/>
    <col min="3326" max="3326" width="39.140625" style="303" customWidth="1"/>
    <col min="3327" max="3327" width="11.28515625" style="303" bestFit="1" customWidth="1"/>
    <col min="3328" max="3328" width="9.140625" style="303"/>
    <col min="3329" max="3329" width="15.140625" style="303" bestFit="1" customWidth="1"/>
    <col min="3330" max="3330" width="17" style="303" bestFit="1" customWidth="1"/>
    <col min="3331" max="3331" width="11.42578125" style="303" customWidth="1"/>
    <col min="3332" max="3332" width="12.28515625" style="303" bestFit="1" customWidth="1"/>
    <col min="3333" max="3333" width="11.28515625" style="303" bestFit="1" customWidth="1"/>
    <col min="3334" max="3335" width="10.28515625" style="303" bestFit="1" customWidth="1"/>
    <col min="3336" max="3578" width="9.140625" style="303"/>
    <col min="3579" max="3579" width="4.7109375" style="303" customWidth="1"/>
    <col min="3580" max="3581" width="3.7109375" style="303" customWidth="1"/>
    <col min="3582" max="3582" width="39.140625" style="303" customWidth="1"/>
    <col min="3583" max="3583" width="11.28515625" style="303" bestFit="1" customWidth="1"/>
    <col min="3584" max="3584" width="9.140625" style="303"/>
    <col min="3585" max="3585" width="15.140625" style="303" bestFit="1" customWidth="1"/>
    <col min="3586" max="3586" width="17" style="303" bestFit="1" customWidth="1"/>
    <col min="3587" max="3587" width="11.42578125" style="303" customWidth="1"/>
    <col min="3588" max="3588" width="12.28515625" style="303" bestFit="1" customWidth="1"/>
    <col min="3589" max="3589" width="11.28515625" style="303" bestFit="1" customWidth="1"/>
    <col min="3590" max="3591" width="10.28515625" style="303" bestFit="1" customWidth="1"/>
    <col min="3592" max="3834" width="9.140625" style="303"/>
    <col min="3835" max="3835" width="4.7109375" style="303" customWidth="1"/>
    <col min="3836" max="3837" width="3.7109375" style="303" customWidth="1"/>
    <col min="3838" max="3838" width="39.140625" style="303" customWidth="1"/>
    <col min="3839" max="3839" width="11.28515625" style="303" bestFit="1" customWidth="1"/>
    <col min="3840" max="3840" width="9.140625" style="303"/>
    <col min="3841" max="3841" width="15.140625" style="303" bestFit="1" customWidth="1"/>
    <col min="3842" max="3842" width="17" style="303" bestFit="1" customWidth="1"/>
    <col min="3843" max="3843" width="11.42578125" style="303" customWidth="1"/>
    <col min="3844" max="3844" width="12.28515625" style="303" bestFit="1" customWidth="1"/>
    <col min="3845" max="3845" width="11.28515625" style="303" bestFit="1" customWidth="1"/>
    <col min="3846" max="3847" width="10.28515625" style="303" bestFit="1" customWidth="1"/>
    <col min="3848" max="4090" width="9.140625" style="303"/>
    <col min="4091" max="4091" width="4.7109375" style="303" customWidth="1"/>
    <col min="4092" max="4093" width="3.7109375" style="303" customWidth="1"/>
    <col min="4094" max="4094" width="39.140625" style="303" customWidth="1"/>
    <col min="4095" max="4095" width="11.28515625" style="303" bestFit="1" customWidth="1"/>
    <col min="4096" max="4096" width="9.140625" style="303"/>
    <col min="4097" max="4097" width="15.140625" style="303" bestFit="1" customWidth="1"/>
    <col min="4098" max="4098" width="17" style="303" bestFit="1" customWidth="1"/>
    <col min="4099" max="4099" width="11.42578125" style="303" customWidth="1"/>
    <col min="4100" max="4100" width="12.28515625" style="303" bestFit="1" customWidth="1"/>
    <col min="4101" max="4101" width="11.28515625" style="303" bestFit="1" customWidth="1"/>
    <col min="4102" max="4103" width="10.28515625" style="303" bestFit="1" customWidth="1"/>
    <col min="4104" max="4346" width="9.140625" style="303"/>
    <col min="4347" max="4347" width="4.7109375" style="303" customWidth="1"/>
    <col min="4348" max="4349" width="3.7109375" style="303" customWidth="1"/>
    <col min="4350" max="4350" width="39.140625" style="303" customWidth="1"/>
    <col min="4351" max="4351" width="11.28515625" style="303" bestFit="1" customWidth="1"/>
    <col min="4352" max="4352" width="9.140625" style="303"/>
    <col min="4353" max="4353" width="15.140625" style="303" bestFit="1" customWidth="1"/>
    <col min="4354" max="4354" width="17" style="303" bestFit="1" customWidth="1"/>
    <col min="4355" max="4355" width="11.42578125" style="303" customWidth="1"/>
    <col min="4356" max="4356" width="12.28515625" style="303" bestFit="1" customWidth="1"/>
    <col min="4357" max="4357" width="11.28515625" style="303" bestFit="1" customWidth="1"/>
    <col min="4358" max="4359" width="10.28515625" style="303" bestFit="1" customWidth="1"/>
    <col min="4360" max="4602" width="9.140625" style="303"/>
    <col min="4603" max="4603" width="4.7109375" style="303" customWidth="1"/>
    <col min="4604" max="4605" width="3.7109375" style="303" customWidth="1"/>
    <col min="4606" max="4606" width="39.140625" style="303" customWidth="1"/>
    <col min="4607" max="4607" width="11.28515625" style="303" bestFit="1" customWidth="1"/>
    <col min="4608" max="4608" width="9.140625" style="303"/>
    <col min="4609" max="4609" width="15.140625" style="303" bestFit="1" customWidth="1"/>
    <col min="4610" max="4610" width="17" style="303" bestFit="1" customWidth="1"/>
    <col min="4611" max="4611" width="11.42578125" style="303" customWidth="1"/>
    <col min="4612" max="4612" width="12.28515625" style="303" bestFit="1" customWidth="1"/>
    <col min="4613" max="4613" width="11.28515625" style="303" bestFit="1" customWidth="1"/>
    <col min="4614" max="4615" width="10.28515625" style="303" bestFit="1" customWidth="1"/>
    <col min="4616" max="4858" width="9.140625" style="303"/>
    <col min="4859" max="4859" width="4.7109375" style="303" customWidth="1"/>
    <col min="4860" max="4861" width="3.7109375" style="303" customWidth="1"/>
    <col min="4862" max="4862" width="39.140625" style="303" customWidth="1"/>
    <col min="4863" max="4863" width="11.28515625" style="303" bestFit="1" customWidth="1"/>
    <col min="4864" max="4864" width="9.140625" style="303"/>
    <col min="4865" max="4865" width="15.140625" style="303" bestFit="1" customWidth="1"/>
    <col min="4866" max="4866" width="17" style="303" bestFit="1" customWidth="1"/>
    <col min="4867" max="4867" width="11.42578125" style="303" customWidth="1"/>
    <col min="4868" max="4868" width="12.28515625" style="303" bestFit="1" customWidth="1"/>
    <col min="4869" max="4869" width="11.28515625" style="303" bestFit="1" customWidth="1"/>
    <col min="4870" max="4871" width="10.28515625" style="303" bestFit="1" customWidth="1"/>
    <col min="4872" max="5114" width="9.140625" style="303"/>
    <col min="5115" max="5115" width="4.7109375" style="303" customWidth="1"/>
    <col min="5116" max="5117" width="3.7109375" style="303" customWidth="1"/>
    <col min="5118" max="5118" width="39.140625" style="303" customWidth="1"/>
    <col min="5119" max="5119" width="11.28515625" style="303" bestFit="1" customWidth="1"/>
    <col min="5120" max="5120" width="9.140625" style="303"/>
    <col min="5121" max="5121" width="15.140625" style="303" bestFit="1" customWidth="1"/>
    <col min="5122" max="5122" width="17" style="303" bestFit="1" customWidth="1"/>
    <col min="5123" max="5123" width="11.42578125" style="303" customWidth="1"/>
    <col min="5124" max="5124" width="12.28515625" style="303" bestFit="1" customWidth="1"/>
    <col min="5125" max="5125" width="11.28515625" style="303" bestFit="1" customWidth="1"/>
    <col min="5126" max="5127" width="10.28515625" style="303" bestFit="1" customWidth="1"/>
    <col min="5128" max="5370" width="9.140625" style="303"/>
    <col min="5371" max="5371" width="4.7109375" style="303" customWidth="1"/>
    <col min="5372" max="5373" width="3.7109375" style="303" customWidth="1"/>
    <col min="5374" max="5374" width="39.140625" style="303" customWidth="1"/>
    <col min="5375" max="5375" width="11.28515625" style="303" bestFit="1" customWidth="1"/>
    <col min="5376" max="5376" width="9.140625" style="303"/>
    <col min="5377" max="5377" width="15.140625" style="303" bestFit="1" customWidth="1"/>
    <col min="5378" max="5378" width="17" style="303" bestFit="1" customWidth="1"/>
    <col min="5379" max="5379" width="11.42578125" style="303" customWidth="1"/>
    <col min="5380" max="5380" width="12.28515625" style="303" bestFit="1" customWidth="1"/>
    <col min="5381" max="5381" width="11.28515625" style="303" bestFit="1" customWidth="1"/>
    <col min="5382" max="5383" width="10.28515625" style="303" bestFit="1" customWidth="1"/>
    <col min="5384" max="5626" width="9.140625" style="303"/>
    <col min="5627" max="5627" width="4.7109375" style="303" customWidth="1"/>
    <col min="5628" max="5629" width="3.7109375" style="303" customWidth="1"/>
    <col min="5630" max="5630" width="39.140625" style="303" customWidth="1"/>
    <col min="5631" max="5631" width="11.28515625" style="303" bestFit="1" customWidth="1"/>
    <col min="5632" max="5632" width="9.140625" style="303"/>
    <col min="5633" max="5633" width="15.140625" style="303" bestFit="1" customWidth="1"/>
    <col min="5634" max="5634" width="17" style="303" bestFit="1" customWidth="1"/>
    <col min="5635" max="5635" width="11.42578125" style="303" customWidth="1"/>
    <col min="5636" max="5636" width="12.28515625" style="303" bestFit="1" customWidth="1"/>
    <col min="5637" max="5637" width="11.28515625" style="303" bestFit="1" customWidth="1"/>
    <col min="5638" max="5639" width="10.28515625" style="303" bestFit="1" customWidth="1"/>
    <col min="5640" max="5882" width="9.140625" style="303"/>
    <col min="5883" max="5883" width="4.7109375" style="303" customWidth="1"/>
    <col min="5884" max="5885" width="3.7109375" style="303" customWidth="1"/>
    <col min="5886" max="5886" width="39.140625" style="303" customWidth="1"/>
    <col min="5887" max="5887" width="11.28515625" style="303" bestFit="1" customWidth="1"/>
    <col min="5888" max="5888" width="9.140625" style="303"/>
    <col min="5889" max="5889" width="15.140625" style="303" bestFit="1" customWidth="1"/>
    <col min="5890" max="5890" width="17" style="303" bestFit="1" customWidth="1"/>
    <col min="5891" max="5891" width="11.42578125" style="303" customWidth="1"/>
    <col min="5892" max="5892" width="12.28515625" style="303" bestFit="1" customWidth="1"/>
    <col min="5893" max="5893" width="11.28515625" style="303" bestFit="1" customWidth="1"/>
    <col min="5894" max="5895" width="10.28515625" style="303" bestFit="1" customWidth="1"/>
    <col min="5896" max="6138" width="9.140625" style="303"/>
    <col min="6139" max="6139" width="4.7109375" style="303" customWidth="1"/>
    <col min="6140" max="6141" width="3.7109375" style="303" customWidth="1"/>
    <col min="6142" max="6142" width="39.140625" style="303" customWidth="1"/>
    <col min="6143" max="6143" width="11.28515625" style="303" bestFit="1" customWidth="1"/>
    <col min="6144" max="6144" width="9.140625" style="303"/>
    <col min="6145" max="6145" width="15.140625" style="303" bestFit="1" customWidth="1"/>
    <col min="6146" max="6146" width="17" style="303" bestFit="1" customWidth="1"/>
    <col min="6147" max="6147" width="11.42578125" style="303" customWidth="1"/>
    <col min="6148" max="6148" width="12.28515625" style="303" bestFit="1" customWidth="1"/>
    <col min="6149" max="6149" width="11.28515625" style="303" bestFit="1" customWidth="1"/>
    <col min="6150" max="6151" width="10.28515625" style="303" bestFit="1" customWidth="1"/>
    <col min="6152" max="6394" width="9.140625" style="303"/>
    <col min="6395" max="6395" width="4.7109375" style="303" customWidth="1"/>
    <col min="6396" max="6397" width="3.7109375" style="303" customWidth="1"/>
    <col min="6398" max="6398" width="39.140625" style="303" customWidth="1"/>
    <col min="6399" max="6399" width="11.28515625" style="303" bestFit="1" customWidth="1"/>
    <col min="6400" max="6400" width="9.140625" style="303"/>
    <col min="6401" max="6401" width="15.140625" style="303" bestFit="1" customWidth="1"/>
    <col min="6402" max="6402" width="17" style="303" bestFit="1" customWidth="1"/>
    <col min="6403" max="6403" width="11.42578125" style="303" customWidth="1"/>
    <col min="6404" max="6404" width="12.28515625" style="303" bestFit="1" customWidth="1"/>
    <col min="6405" max="6405" width="11.28515625" style="303" bestFit="1" customWidth="1"/>
    <col min="6406" max="6407" width="10.28515625" style="303" bestFit="1" customWidth="1"/>
    <col min="6408" max="6650" width="9.140625" style="303"/>
    <col min="6651" max="6651" width="4.7109375" style="303" customWidth="1"/>
    <col min="6652" max="6653" width="3.7109375" style="303" customWidth="1"/>
    <col min="6654" max="6654" width="39.140625" style="303" customWidth="1"/>
    <col min="6655" max="6655" width="11.28515625" style="303" bestFit="1" customWidth="1"/>
    <col min="6656" max="6656" width="9.140625" style="303"/>
    <col min="6657" max="6657" width="15.140625" style="303" bestFit="1" customWidth="1"/>
    <col min="6658" max="6658" width="17" style="303" bestFit="1" customWidth="1"/>
    <col min="6659" max="6659" width="11.42578125" style="303" customWidth="1"/>
    <col min="6660" max="6660" width="12.28515625" style="303" bestFit="1" customWidth="1"/>
    <col min="6661" max="6661" width="11.28515625" style="303" bestFit="1" customWidth="1"/>
    <col min="6662" max="6663" width="10.28515625" style="303" bestFit="1" customWidth="1"/>
    <col min="6664" max="6906" width="9.140625" style="303"/>
    <col min="6907" max="6907" width="4.7109375" style="303" customWidth="1"/>
    <col min="6908" max="6909" width="3.7109375" style="303" customWidth="1"/>
    <col min="6910" max="6910" width="39.140625" style="303" customWidth="1"/>
    <col min="6911" max="6911" width="11.28515625" style="303" bestFit="1" customWidth="1"/>
    <col min="6912" max="6912" width="9.140625" style="303"/>
    <col min="6913" max="6913" width="15.140625" style="303" bestFit="1" customWidth="1"/>
    <col min="6914" max="6914" width="17" style="303" bestFit="1" customWidth="1"/>
    <col min="6915" max="6915" width="11.42578125" style="303" customWidth="1"/>
    <col min="6916" max="6916" width="12.28515625" style="303" bestFit="1" customWidth="1"/>
    <col min="6917" max="6917" width="11.28515625" style="303" bestFit="1" customWidth="1"/>
    <col min="6918" max="6919" width="10.28515625" style="303" bestFit="1" customWidth="1"/>
    <col min="6920" max="7162" width="9.140625" style="303"/>
    <col min="7163" max="7163" width="4.7109375" style="303" customWidth="1"/>
    <col min="7164" max="7165" width="3.7109375" style="303" customWidth="1"/>
    <col min="7166" max="7166" width="39.140625" style="303" customWidth="1"/>
    <col min="7167" max="7167" width="11.28515625" style="303" bestFit="1" customWidth="1"/>
    <col min="7168" max="7168" width="9.140625" style="303"/>
    <col min="7169" max="7169" width="15.140625" style="303" bestFit="1" customWidth="1"/>
    <col min="7170" max="7170" width="17" style="303" bestFit="1" customWidth="1"/>
    <col min="7171" max="7171" width="11.42578125" style="303" customWidth="1"/>
    <col min="7172" max="7172" width="12.28515625" style="303" bestFit="1" customWidth="1"/>
    <col min="7173" max="7173" width="11.28515625" style="303" bestFit="1" customWidth="1"/>
    <col min="7174" max="7175" width="10.28515625" style="303" bestFit="1" customWidth="1"/>
    <col min="7176" max="7418" width="9.140625" style="303"/>
    <col min="7419" max="7419" width="4.7109375" style="303" customWidth="1"/>
    <col min="7420" max="7421" width="3.7109375" style="303" customWidth="1"/>
    <col min="7422" max="7422" width="39.140625" style="303" customWidth="1"/>
    <col min="7423" max="7423" width="11.28515625" style="303" bestFit="1" customWidth="1"/>
    <col min="7424" max="7424" width="9.140625" style="303"/>
    <col min="7425" max="7425" width="15.140625" style="303" bestFit="1" customWidth="1"/>
    <col min="7426" max="7426" width="17" style="303" bestFit="1" customWidth="1"/>
    <col min="7427" max="7427" width="11.42578125" style="303" customWidth="1"/>
    <col min="7428" max="7428" width="12.28515625" style="303" bestFit="1" customWidth="1"/>
    <col min="7429" max="7429" width="11.28515625" style="303" bestFit="1" customWidth="1"/>
    <col min="7430" max="7431" width="10.28515625" style="303" bestFit="1" customWidth="1"/>
    <col min="7432" max="7674" width="9.140625" style="303"/>
    <col min="7675" max="7675" width="4.7109375" style="303" customWidth="1"/>
    <col min="7676" max="7677" width="3.7109375" style="303" customWidth="1"/>
    <col min="7678" max="7678" width="39.140625" style="303" customWidth="1"/>
    <col min="7679" max="7679" width="11.28515625" style="303" bestFit="1" customWidth="1"/>
    <col min="7680" max="7680" width="9.140625" style="303"/>
    <col min="7681" max="7681" width="15.140625" style="303" bestFit="1" customWidth="1"/>
    <col min="7682" max="7682" width="17" style="303" bestFit="1" customWidth="1"/>
    <col min="7683" max="7683" width="11.42578125" style="303" customWidth="1"/>
    <col min="7684" max="7684" width="12.28515625" style="303" bestFit="1" customWidth="1"/>
    <col min="7685" max="7685" width="11.28515625" style="303" bestFit="1" customWidth="1"/>
    <col min="7686" max="7687" width="10.28515625" style="303" bestFit="1" customWidth="1"/>
    <col min="7688" max="7930" width="9.140625" style="303"/>
    <col min="7931" max="7931" width="4.7109375" style="303" customWidth="1"/>
    <col min="7932" max="7933" width="3.7109375" style="303" customWidth="1"/>
    <col min="7934" max="7934" width="39.140625" style="303" customWidth="1"/>
    <col min="7935" max="7935" width="11.28515625" style="303" bestFit="1" customWidth="1"/>
    <col min="7936" max="7936" width="9.140625" style="303"/>
    <col min="7937" max="7937" width="15.140625" style="303" bestFit="1" customWidth="1"/>
    <col min="7938" max="7938" width="17" style="303" bestFit="1" customWidth="1"/>
    <col min="7939" max="7939" width="11.42578125" style="303" customWidth="1"/>
    <col min="7940" max="7940" width="12.28515625" style="303" bestFit="1" customWidth="1"/>
    <col min="7941" max="7941" width="11.28515625" style="303" bestFit="1" customWidth="1"/>
    <col min="7942" max="7943" width="10.28515625" style="303" bestFit="1" customWidth="1"/>
    <col min="7944" max="8186" width="9.140625" style="303"/>
    <col min="8187" max="8187" width="4.7109375" style="303" customWidth="1"/>
    <col min="8188" max="8189" width="3.7109375" style="303" customWidth="1"/>
    <col min="8190" max="8190" width="39.140625" style="303" customWidth="1"/>
    <col min="8191" max="8191" width="11.28515625" style="303" bestFit="1" customWidth="1"/>
    <col min="8192" max="8192" width="9.140625" style="303"/>
    <col min="8193" max="8193" width="15.140625" style="303" bestFit="1" customWidth="1"/>
    <col min="8194" max="8194" width="17" style="303" bestFit="1" customWidth="1"/>
    <col min="8195" max="8195" width="11.42578125" style="303" customWidth="1"/>
    <col min="8196" max="8196" width="12.28515625" style="303" bestFit="1" customWidth="1"/>
    <col min="8197" max="8197" width="11.28515625" style="303" bestFit="1" customWidth="1"/>
    <col min="8198" max="8199" width="10.28515625" style="303" bestFit="1" customWidth="1"/>
    <col min="8200" max="8442" width="9.140625" style="303"/>
    <col min="8443" max="8443" width="4.7109375" style="303" customWidth="1"/>
    <col min="8444" max="8445" width="3.7109375" style="303" customWidth="1"/>
    <col min="8446" max="8446" width="39.140625" style="303" customWidth="1"/>
    <col min="8447" max="8447" width="11.28515625" style="303" bestFit="1" customWidth="1"/>
    <col min="8448" max="8448" width="9.140625" style="303"/>
    <col min="8449" max="8449" width="15.140625" style="303" bestFit="1" customWidth="1"/>
    <col min="8450" max="8450" width="17" style="303" bestFit="1" customWidth="1"/>
    <col min="8451" max="8451" width="11.42578125" style="303" customWidth="1"/>
    <col min="8452" max="8452" width="12.28515625" style="303" bestFit="1" customWidth="1"/>
    <col min="8453" max="8453" width="11.28515625" style="303" bestFit="1" customWidth="1"/>
    <col min="8454" max="8455" width="10.28515625" style="303" bestFit="1" customWidth="1"/>
    <col min="8456" max="8698" width="9.140625" style="303"/>
    <col min="8699" max="8699" width="4.7109375" style="303" customWidth="1"/>
    <col min="8700" max="8701" width="3.7109375" style="303" customWidth="1"/>
    <col min="8702" max="8702" width="39.140625" style="303" customWidth="1"/>
    <col min="8703" max="8703" width="11.28515625" style="303" bestFit="1" customWidth="1"/>
    <col min="8704" max="8704" width="9.140625" style="303"/>
    <col min="8705" max="8705" width="15.140625" style="303" bestFit="1" customWidth="1"/>
    <col min="8706" max="8706" width="17" style="303" bestFit="1" customWidth="1"/>
    <col min="8707" max="8707" width="11.42578125" style="303" customWidth="1"/>
    <col min="8708" max="8708" width="12.28515625" style="303" bestFit="1" customWidth="1"/>
    <col min="8709" max="8709" width="11.28515625" style="303" bestFit="1" customWidth="1"/>
    <col min="8710" max="8711" width="10.28515625" style="303" bestFit="1" customWidth="1"/>
    <col min="8712" max="8954" width="9.140625" style="303"/>
    <col min="8955" max="8955" width="4.7109375" style="303" customWidth="1"/>
    <col min="8956" max="8957" width="3.7109375" style="303" customWidth="1"/>
    <col min="8958" max="8958" width="39.140625" style="303" customWidth="1"/>
    <col min="8959" max="8959" width="11.28515625" style="303" bestFit="1" customWidth="1"/>
    <col min="8960" max="8960" width="9.140625" style="303"/>
    <col min="8961" max="8961" width="15.140625" style="303" bestFit="1" customWidth="1"/>
    <col min="8962" max="8962" width="17" style="303" bestFit="1" customWidth="1"/>
    <col min="8963" max="8963" width="11.42578125" style="303" customWidth="1"/>
    <col min="8964" max="8964" width="12.28515625" style="303" bestFit="1" customWidth="1"/>
    <col min="8965" max="8965" width="11.28515625" style="303" bestFit="1" customWidth="1"/>
    <col min="8966" max="8967" width="10.28515625" style="303" bestFit="1" customWidth="1"/>
    <col min="8968" max="9210" width="9.140625" style="303"/>
    <col min="9211" max="9211" width="4.7109375" style="303" customWidth="1"/>
    <col min="9212" max="9213" width="3.7109375" style="303" customWidth="1"/>
    <col min="9214" max="9214" width="39.140625" style="303" customWidth="1"/>
    <col min="9215" max="9215" width="11.28515625" style="303" bestFit="1" customWidth="1"/>
    <col min="9216" max="9216" width="9.140625" style="303"/>
    <col min="9217" max="9217" width="15.140625" style="303" bestFit="1" customWidth="1"/>
    <col min="9218" max="9218" width="17" style="303" bestFit="1" customWidth="1"/>
    <col min="9219" max="9219" width="11.42578125" style="303" customWidth="1"/>
    <col min="9220" max="9220" width="12.28515625" style="303" bestFit="1" customWidth="1"/>
    <col min="9221" max="9221" width="11.28515625" style="303" bestFit="1" customWidth="1"/>
    <col min="9222" max="9223" width="10.28515625" style="303" bestFit="1" customWidth="1"/>
    <col min="9224" max="9466" width="9.140625" style="303"/>
    <col min="9467" max="9467" width="4.7109375" style="303" customWidth="1"/>
    <col min="9468" max="9469" width="3.7109375" style="303" customWidth="1"/>
    <col min="9470" max="9470" width="39.140625" style="303" customWidth="1"/>
    <col min="9471" max="9471" width="11.28515625" style="303" bestFit="1" customWidth="1"/>
    <col min="9472" max="9472" width="9.140625" style="303"/>
    <col min="9473" max="9473" width="15.140625" style="303" bestFit="1" customWidth="1"/>
    <col min="9474" max="9474" width="17" style="303" bestFit="1" customWidth="1"/>
    <col min="9475" max="9475" width="11.42578125" style="303" customWidth="1"/>
    <col min="9476" max="9476" width="12.28515625" style="303" bestFit="1" customWidth="1"/>
    <col min="9477" max="9477" width="11.28515625" style="303" bestFit="1" customWidth="1"/>
    <col min="9478" max="9479" width="10.28515625" style="303" bestFit="1" customWidth="1"/>
    <col min="9480" max="9722" width="9.140625" style="303"/>
    <col min="9723" max="9723" width="4.7109375" style="303" customWidth="1"/>
    <col min="9724" max="9725" width="3.7109375" style="303" customWidth="1"/>
    <col min="9726" max="9726" width="39.140625" style="303" customWidth="1"/>
    <col min="9727" max="9727" width="11.28515625" style="303" bestFit="1" customWidth="1"/>
    <col min="9728" max="9728" width="9.140625" style="303"/>
    <col min="9729" max="9729" width="15.140625" style="303" bestFit="1" customWidth="1"/>
    <col min="9730" max="9730" width="17" style="303" bestFit="1" customWidth="1"/>
    <col min="9731" max="9731" width="11.42578125" style="303" customWidth="1"/>
    <col min="9732" max="9732" width="12.28515625" style="303" bestFit="1" customWidth="1"/>
    <col min="9733" max="9733" width="11.28515625" style="303" bestFit="1" customWidth="1"/>
    <col min="9734" max="9735" width="10.28515625" style="303" bestFit="1" customWidth="1"/>
    <col min="9736" max="9978" width="9.140625" style="303"/>
    <col min="9979" max="9979" width="4.7109375" style="303" customWidth="1"/>
    <col min="9980" max="9981" width="3.7109375" style="303" customWidth="1"/>
    <col min="9982" max="9982" width="39.140625" style="303" customWidth="1"/>
    <col min="9983" max="9983" width="11.28515625" style="303" bestFit="1" customWidth="1"/>
    <col min="9984" max="9984" width="9.140625" style="303"/>
    <col min="9985" max="9985" width="15.140625" style="303" bestFit="1" customWidth="1"/>
    <col min="9986" max="9986" width="17" style="303" bestFit="1" customWidth="1"/>
    <col min="9987" max="9987" width="11.42578125" style="303" customWidth="1"/>
    <col min="9988" max="9988" width="12.28515625" style="303" bestFit="1" customWidth="1"/>
    <col min="9989" max="9989" width="11.28515625" style="303" bestFit="1" customWidth="1"/>
    <col min="9990" max="9991" width="10.28515625" style="303" bestFit="1" customWidth="1"/>
    <col min="9992" max="10234" width="9.140625" style="303"/>
    <col min="10235" max="10235" width="4.7109375" style="303" customWidth="1"/>
    <col min="10236" max="10237" width="3.7109375" style="303" customWidth="1"/>
    <col min="10238" max="10238" width="39.140625" style="303" customWidth="1"/>
    <col min="10239" max="10239" width="11.28515625" style="303" bestFit="1" customWidth="1"/>
    <col min="10240" max="10240" width="9.140625" style="303"/>
    <col min="10241" max="10241" width="15.140625" style="303" bestFit="1" customWidth="1"/>
    <col min="10242" max="10242" width="17" style="303" bestFit="1" customWidth="1"/>
    <col min="10243" max="10243" width="11.42578125" style="303" customWidth="1"/>
    <col min="10244" max="10244" width="12.28515625" style="303" bestFit="1" customWidth="1"/>
    <col min="10245" max="10245" width="11.28515625" style="303" bestFit="1" customWidth="1"/>
    <col min="10246" max="10247" width="10.28515625" style="303" bestFit="1" customWidth="1"/>
    <col min="10248" max="10490" width="9.140625" style="303"/>
    <col min="10491" max="10491" width="4.7109375" style="303" customWidth="1"/>
    <col min="10492" max="10493" width="3.7109375" style="303" customWidth="1"/>
    <col min="10494" max="10494" width="39.140625" style="303" customWidth="1"/>
    <col min="10495" max="10495" width="11.28515625" style="303" bestFit="1" customWidth="1"/>
    <col min="10496" max="10496" width="9.140625" style="303"/>
    <col min="10497" max="10497" width="15.140625" style="303" bestFit="1" customWidth="1"/>
    <col min="10498" max="10498" width="17" style="303" bestFit="1" customWidth="1"/>
    <col min="10499" max="10499" width="11.42578125" style="303" customWidth="1"/>
    <col min="10500" max="10500" width="12.28515625" style="303" bestFit="1" customWidth="1"/>
    <col min="10501" max="10501" width="11.28515625" style="303" bestFit="1" customWidth="1"/>
    <col min="10502" max="10503" width="10.28515625" style="303" bestFit="1" customWidth="1"/>
    <col min="10504" max="10746" width="9.140625" style="303"/>
    <col min="10747" max="10747" width="4.7109375" style="303" customWidth="1"/>
    <col min="10748" max="10749" width="3.7109375" style="303" customWidth="1"/>
    <col min="10750" max="10750" width="39.140625" style="303" customWidth="1"/>
    <col min="10751" max="10751" width="11.28515625" style="303" bestFit="1" customWidth="1"/>
    <col min="10752" max="10752" width="9.140625" style="303"/>
    <col min="10753" max="10753" width="15.140625" style="303" bestFit="1" customWidth="1"/>
    <col min="10754" max="10754" width="17" style="303" bestFit="1" customWidth="1"/>
    <col min="10755" max="10755" width="11.42578125" style="303" customWidth="1"/>
    <col min="10756" max="10756" width="12.28515625" style="303" bestFit="1" customWidth="1"/>
    <col min="10757" max="10757" width="11.28515625" style="303" bestFit="1" customWidth="1"/>
    <col min="10758" max="10759" width="10.28515625" style="303" bestFit="1" customWidth="1"/>
    <col min="10760" max="11002" width="9.140625" style="303"/>
    <col min="11003" max="11003" width="4.7109375" style="303" customWidth="1"/>
    <col min="11004" max="11005" width="3.7109375" style="303" customWidth="1"/>
    <col min="11006" max="11006" width="39.140625" style="303" customWidth="1"/>
    <col min="11007" max="11007" width="11.28515625" style="303" bestFit="1" customWidth="1"/>
    <col min="11008" max="11008" width="9.140625" style="303"/>
    <col min="11009" max="11009" width="15.140625" style="303" bestFit="1" customWidth="1"/>
    <col min="11010" max="11010" width="17" style="303" bestFit="1" customWidth="1"/>
    <col min="11011" max="11011" width="11.42578125" style="303" customWidth="1"/>
    <col min="11012" max="11012" width="12.28515625" style="303" bestFit="1" customWidth="1"/>
    <col min="11013" max="11013" width="11.28515625" style="303" bestFit="1" customWidth="1"/>
    <col min="11014" max="11015" width="10.28515625" style="303" bestFit="1" customWidth="1"/>
    <col min="11016" max="11258" width="9.140625" style="303"/>
    <col min="11259" max="11259" width="4.7109375" style="303" customWidth="1"/>
    <col min="11260" max="11261" width="3.7109375" style="303" customWidth="1"/>
    <col min="11262" max="11262" width="39.140625" style="303" customWidth="1"/>
    <col min="11263" max="11263" width="11.28515625" style="303" bestFit="1" customWidth="1"/>
    <col min="11264" max="11264" width="9.140625" style="303"/>
    <col min="11265" max="11265" width="15.140625" style="303" bestFit="1" customWidth="1"/>
    <col min="11266" max="11266" width="17" style="303" bestFit="1" customWidth="1"/>
    <col min="11267" max="11267" width="11.42578125" style="303" customWidth="1"/>
    <col min="11268" max="11268" width="12.28515625" style="303" bestFit="1" customWidth="1"/>
    <col min="11269" max="11269" width="11.28515625" style="303" bestFit="1" customWidth="1"/>
    <col min="11270" max="11271" width="10.28515625" style="303" bestFit="1" customWidth="1"/>
    <col min="11272" max="11514" width="9.140625" style="303"/>
    <col min="11515" max="11515" width="4.7109375" style="303" customWidth="1"/>
    <col min="11516" max="11517" width="3.7109375" style="303" customWidth="1"/>
    <col min="11518" max="11518" width="39.140625" style="303" customWidth="1"/>
    <col min="11519" max="11519" width="11.28515625" style="303" bestFit="1" customWidth="1"/>
    <col min="11520" max="11520" width="9.140625" style="303"/>
    <col min="11521" max="11521" width="15.140625" style="303" bestFit="1" customWidth="1"/>
    <col min="11522" max="11522" width="17" style="303" bestFit="1" customWidth="1"/>
    <col min="11523" max="11523" width="11.42578125" style="303" customWidth="1"/>
    <col min="11524" max="11524" width="12.28515625" style="303" bestFit="1" customWidth="1"/>
    <col min="11525" max="11525" width="11.28515625" style="303" bestFit="1" customWidth="1"/>
    <col min="11526" max="11527" width="10.28515625" style="303" bestFit="1" customWidth="1"/>
    <col min="11528" max="11770" width="9.140625" style="303"/>
    <col min="11771" max="11771" width="4.7109375" style="303" customWidth="1"/>
    <col min="11772" max="11773" width="3.7109375" style="303" customWidth="1"/>
    <col min="11774" max="11774" width="39.140625" style="303" customWidth="1"/>
    <col min="11775" max="11775" width="11.28515625" style="303" bestFit="1" customWidth="1"/>
    <col min="11776" max="11776" width="9.140625" style="303"/>
    <col min="11777" max="11777" width="15.140625" style="303" bestFit="1" customWidth="1"/>
    <col min="11778" max="11778" width="17" style="303" bestFit="1" customWidth="1"/>
    <col min="11779" max="11779" width="11.42578125" style="303" customWidth="1"/>
    <col min="11780" max="11780" width="12.28515625" style="303" bestFit="1" customWidth="1"/>
    <col min="11781" max="11781" width="11.28515625" style="303" bestFit="1" customWidth="1"/>
    <col min="11782" max="11783" width="10.28515625" style="303" bestFit="1" customWidth="1"/>
    <col min="11784" max="12026" width="9.140625" style="303"/>
    <col min="12027" max="12027" width="4.7109375" style="303" customWidth="1"/>
    <col min="12028" max="12029" width="3.7109375" style="303" customWidth="1"/>
    <col min="12030" max="12030" width="39.140625" style="303" customWidth="1"/>
    <col min="12031" max="12031" width="11.28515625" style="303" bestFit="1" customWidth="1"/>
    <col min="12032" max="12032" width="9.140625" style="303"/>
    <col min="12033" max="12033" width="15.140625" style="303" bestFit="1" customWidth="1"/>
    <col min="12034" max="12034" width="17" style="303" bestFit="1" customWidth="1"/>
    <col min="12035" max="12035" width="11.42578125" style="303" customWidth="1"/>
    <col min="12036" max="12036" width="12.28515625" style="303" bestFit="1" customWidth="1"/>
    <col min="12037" max="12037" width="11.28515625" style="303" bestFit="1" customWidth="1"/>
    <col min="12038" max="12039" width="10.28515625" style="303" bestFit="1" customWidth="1"/>
    <col min="12040" max="12282" width="9.140625" style="303"/>
    <col min="12283" max="12283" width="4.7109375" style="303" customWidth="1"/>
    <col min="12284" max="12285" width="3.7109375" style="303" customWidth="1"/>
    <col min="12286" max="12286" width="39.140625" style="303" customWidth="1"/>
    <col min="12287" max="12287" width="11.28515625" style="303" bestFit="1" customWidth="1"/>
    <col min="12288" max="12288" width="9.140625" style="303"/>
    <col min="12289" max="12289" width="15.140625" style="303" bestFit="1" customWidth="1"/>
    <col min="12290" max="12290" width="17" style="303" bestFit="1" customWidth="1"/>
    <col min="12291" max="12291" width="11.42578125" style="303" customWidth="1"/>
    <col min="12292" max="12292" width="12.28515625" style="303" bestFit="1" customWidth="1"/>
    <col min="12293" max="12293" width="11.28515625" style="303" bestFit="1" customWidth="1"/>
    <col min="12294" max="12295" width="10.28515625" style="303" bestFit="1" customWidth="1"/>
    <col min="12296" max="12538" width="9.140625" style="303"/>
    <col min="12539" max="12539" width="4.7109375" style="303" customWidth="1"/>
    <col min="12540" max="12541" width="3.7109375" style="303" customWidth="1"/>
    <col min="12542" max="12542" width="39.140625" style="303" customWidth="1"/>
    <col min="12543" max="12543" width="11.28515625" style="303" bestFit="1" customWidth="1"/>
    <col min="12544" max="12544" width="9.140625" style="303"/>
    <col min="12545" max="12545" width="15.140625" style="303" bestFit="1" customWidth="1"/>
    <col min="12546" max="12546" width="17" style="303" bestFit="1" customWidth="1"/>
    <col min="12547" max="12547" width="11.42578125" style="303" customWidth="1"/>
    <col min="12548" max="12548" width="12.28515625" style="303" bestFit="1" customWidth="1"/>
    <col min="12549" max="12549" width="11.28515625" style="303" bestFit="1" customWidth="1"/>
    <col min="12550" max="12551" width="10.28515625" style="303" bestFit="1" customWidth="1"/>
    <col min="12552" max="12794" width="9.140625" style="303"/>
    <col min="12795" max="12795" width="4.7109375" style="303" customWidth="1"/>
    <col min="12796" max="12797" width="3.7109375" style="303" customWidth="1"/>
    <col min="12798" max="12798" width="39.140625" style="303" customWidth="1"/>
    <col min="12799" max="12799" width="11.28515625" style="303" bestFit="1" customWidth="1"/>
    <col min="12800" max="12800" width="9.140625" style="303"/>
    <col min="12801" max="12801" width="15.140625" style="303" bestFit="1" customWidth="1"/>
    <col min="12802" max="12802" width="17" style="303" bestFit="1" customWidth="1"/>
    <col min="12803" max="12803" width="11.42578125" style="303" customWidth="1"/>
    <col min="12804" max="12804" width="12.28515625" style="303" bestFit="1" customWidth="1"/>
    <col min="12805" max="12805" width="11.28515625" style="303" bestFit="1" customWidth="1"/>
    <col min="12806" max="12807" width="10.28515625" style="303" bestFit="1" customWidth="1"/>
    <col min="12808" max="13050" width="9.140625" style="303"/>
    <col min="13051" max="13051" width="4.7109375" style="303" customWidth="1"/>
    <col min="13052" max="13053" width="3.7109375" style="303" customWidth="1"/>
    <col min="13054" max="13054" width="39.140625" style="303" customWidth="1"/>
    <col min="13055" max="13055" width="11.28515625" style="303" bestFit="1" customWidth="1"/>
    <col min="13056" max="13056" width="9.140625" style="303"/>
    <col min="13057" max="13057" width="15.140625" style="303" bestFit="1" customWidth="1"/>
    <col min="13058" max="13058" width="17" style="303" bestFit="1" customWidth="1"/>
    <col min="13059" max="13059" width="11.42578125" style="303" customWidth="1"/>
    <col min="13060" max="13060" width="12.28515625" style="303" bestFit="1" customWidth="1"/>
    <col min="13061" max="13061" width="11.28515625" style="303" bestFit="1" customWidth="1"/>
    <col min="13062" max="13063" width="10.28515625" style="303" bestFit="1" customWidth="1"/>
    <col min="13064" max="13306" width="9.140625" style="303"/>
    <col min="13307" max="13307" width="4.7109375" style="303" customWidth="1"/>
    <col min="13308" max="13309" width="3.7109375" style="303" customWidth="1"/>
    <col min="13310" max="13310" width="39.140625" style="303" customWidth="1"/>
    <col min="13311" max="13311" width="11.28515625" style="303" bestFit="1" customWidth="1"/>
    <col min="13312" max="13312" width="9.140625" style="303"/>
    <col min="13313" max="13313" width="15.140625" style="303" bestFit="1" customWidth="1"/>
    <col min="13314" max="13314" width="17" style="303" bestFit="1" customWidth="1"/>
    <col min="13315" max="13315" width="11.42578125" style="303" customWidth="1"/>
    <col min="13316" max="13316" width="12.28515625" style="303" bestFit="1" customWidth="1"/>
    <col min="13317" max="13317" width="11.28515625" style="303" bestFit="1" customWidth="1"/>
    <col min="13318" max="13319" width="10.28515625" style="303" bestFit="1" customWidth="1"/>
    <col min="13320" max="13562" width="9.140625" style="303"/>
    <col min="13563" max="13563" width="4.7109375" style="303" customWidth="1"/>
    <col min="13564" max="13565" width="3.7109375" style="303" customWidth="1"/>
    <col min="13566" max="13566" width="39.140625" style="303" customWidth="1"/>
    <col min="13567" max="13567" width="11.28515625" style="303" bestFit="1" customWidth="1"/>
    <col min="13568" max="13568" width="9.140625" style="303"/>
    <col min="13569" max="13569" width="15.140625" style="303" bestFit="1" customWidth="1"/>
    <col min="13570" max="13570" width="17" style="303" bestFit="1" customWidth="1"/>
    <col min="13571" max="13571" width="11.42578125" style="303" customWidth="1"/>
    <col min="13572" max="13572" width="12.28515625" style="303" bestFit="1" customWidth="1"/>
    <col min="13573" max="13573" width="11.28515625" style="303" bestFit="1" customWidth="1"/>
    <col min="13574" max="13575" width="10.28515625" style="303" bestFit="1" customWidth="1"/>
    <col min="13576" max="13818" width="9.140625" style="303"/>
    <col min="13819" max="13819" width="4.7109375" style="303" customWidth="1"/>
    <col min="13820" max="13821" width="3.7109375" style="303" customWidth="1"/>
    <col min="13822" max="13822" width="39.140625" style="303" customWidth="1"/>
    <col min="13823" max="13823" width="11.28515625" style="303" bestFit="1" customWidth="1"/>
    <col min="13824" max="13824" width="9.140625" style="303"/>
    <col min="13825" max="13825" width="15.140625" style="303" bestFit="1" customWidth="1"/>
    <col min="13826" max="13826" width="17" style="303" bestFit="1" customWidth="1"/>
    <col min="13827" max="13827" width="11.42578125" style="303" customWidth="1"/>
    <col min="13828" max="13828" width="12.28515625" style="303" bestFit="1" customWidth="1"/>
    <col min="13829" max="13829" width="11.28515625" style="303" bestFit="1" customWidth="1"/>
    <col min="13830" max="13831" width="10.28515625" style="303" bestFit="1" customWidth="1"/>
    <col min="13832" max="14074" width="9.140625" style="303"/>
    <col min="14075" max="14075" width="4.7109375" style="303" customWidth="1"/>
    <col min="14076" max="14077" width="3.7109375" style="303" customWidth="1"/>
    <col min="14078" max="14078" width="39.140625" style="303" customWidth="1"/>
    <col min="14079" max="14079" width="11.28515625" style="303" bestFit="1" customWidth="1"/>
    <col min="14080" max="14080" width="9.140625" style="303"/>
    <col min="14081" max="14081" width="15.140625" style="303" bestFit="1" customWidth="1"/>
    <col min="14082" max="14082" width="17" style="303" bestFit="1" customWidth="1"/>
    <col min="14083" max="14083" width="11.42578125" style="303" customWidth="1"/>
    <col min="14084" max="14084" width="12.28515625" style="303" bestFit="1" customWidth="1"/>
    <col min="14085" max="14085" width="11.28515625" style="303" bestFit="1" customWidth="1"/>
    <col min="14086" max="14087" width="10.28515625" style="303" bestFit="1" customWidth="1"/>
    <col min="14088" max="14330" width="9.140625" style="303"/>
    <col min="14331" max="14331" width="4.7109375" style="303" customWidth="1"/>
    <col min="14332" max="14333" width="3.7109375" style="303" customWidth="1"/>
    <col min="14334" max="14334" width="39.140625" style="303" customWidth="1"/>
    <col min="14335" max="14335" width="11.28515625" style="303" bestFit="1" customWidth="1"/>
    <col min="14336" max="14336" width="9.140625" style="303"/>
    <col min="14337" max="14337" width="15.140625" style="303" bestFit="1" customWidth="1"/>
    <col min="14338" max="14338" width="17" style="303" bestFit="1" customWidth="1"/>
    <col min="14339" max="14339" width="11.42578125" style="303" customWidth="1"/>
    <col min="14340" max="14340" width="12.28515625" style="303" bestFit="1" customWidth="1"/>
    <col min="14341" max="14341" width="11.28515625" style="303" bestFit="1" customWidth="1"/>
    <col min="14342" max="14343" width="10.28515625" style="303" bestFit="1" customWidth="1"/>
    <col min="14344" max="14586" width="9.140625" style="303"/>
    <col min="14587" max="14587" width="4.7109375" style="303" customWidth="1"/>
    <col min="14588" max="14589" width="3.7109375" style="303" customWidth="1"/>
    <col min="14590" max="14590" width="39.140625" style="303" customWidth="1"/>
    <col min="14591" max="14591" width="11.28515625" style="303" bestFit="1" customWidth="1"/>
    <col min="14592" max="14592" width="9.140625" style="303"/>
    <col min="14593" max="14593" width="15.140625" style="303" bestFit="1" customWidth="1"/>
    <col min="14594" max="14594" width="17" style="303" bestFit="1" customWidth="1"/>
    <col min="14595" max="14595" width="11.42578125" style="303" customWidth="1"/>
    <col min="14596" max="14596" width="12.28515625" style="303" bestFit="1" customWidth="1"/>
    <col min="14597" max="14597" width="11.28515625" style="303" bestFit="1" customWidth="1"/>
    <col min="14598" max="14599" width="10.28515625" style="303" bestFit="1" customWidth="1"/>
    <col min="14600" max="14842" width="9.140625" style="303"/>
    <col min="14843" max="14843" width="4.7109375" style="303" customWidth="1"/>
    <col min="14844" max="14845" width="3.7109375" style="303" customWidth="1"/>
    <col min="14846" max="14846" width="39.140625" style="303" customWidth="1"/>
    <col min="14847" max="14847" width="11.28515625" style="303" bestFit="1" customWidth="1"/>
    <col min="14848" max="14848" width="9.140625" style="303"/>
    <col min="14849" max="14849" width="15.140625" style="303" bestFit="1" customWidth="1"/>
    <col min="14850" max="14850" width="17" style="303" bestFit="1" customWidth="1"/>
    <col min="14851" max="14851" width="11.42578125" style="303" customWidth="1"/>
    <col min="14852" max="14852" width="12.28515625" style="303" bestFit="1" customWidth="1"/>
    <col min="14853" max="14853" width="11.28515625" style="303" bestFit="1" customWidth="1"/>
    <col min="14854" max="14855" width="10.28515625" style="303" bestFit="1" customWidth="1"/>
    <col min="14856" max="15098" width="9.140625" style="303"/>
    <col min="15099" max="15099" width="4.7109375" style="303" customWidth="1"/>
    <col min="15100" max="15101" width="3.7109375" style="303" customWidth="1"/>
    <col min="15102" max="15102" width="39.140625" style="303" customWidth="1"/>
    <col min="15103" max="15103" width="11.28515625" style="303" bestFit="1" customWidth="1"/>
    <col min="15104" max="15104" width="9.140625" style="303"/>
    <col min="15105" max="15105" width="15.140625" style="303" bestFit="1" customWidth="1"/>
    <col min="15106" max="15106" width="17" style="303" bestFit="1" customWidth="1"/>
    <col min="15107" max="15107" width="11.42578125" style="303" customWidth="1"/>
    <col min="15108" max="15108" width="12.28515625" style="303" bestFit="1" customWidth="1"/>
    <col min="15109" max="15109" width="11.28515625" style="303" bestFit="1" customWidth="1"/>
    <col min="15110" max="15111" width="10.28515625" style="303" bestFit="1" customWidth="1"/>
    <col min="15112" max="15354" width="9.140625" style="303"/>
    <col min="15355" max="15355" width="4.7109375" style="303" customWidth="1"/>
    <col min="15356" max="15357" width="3.7109375" style="303" customWidth="1"/>
    <col min="15358" max="15358" width="39.140625" style="303" customWidth="1"/>
    <col min="15359" max="15359" width="11.28515625" style="303" bestFit="1" customWidth="1"/>
    <col min="15360" max="15360" width="9.140625" style="303"/>
    <col min="15361" max="15361" width="15.140625" style="303" bestFit="1" customWidth="1"/>
    <col min="15362" max="15362" width="17" style="303" bestFit="1" customWidth="1"/>
    <col min="15363" max="15363" width="11.42578125" style="303" customWidth="1"/>
    <col min="15364" max="15364" width="12.28515625" style="303" bestFit="1" customWidth="1"/>
    <col min="15365" max="15365" width="11.28515625" style="303" bestFit="1" customWidth="1"/>
    <col min="15366" max="15367" width="10.28515625" style="303" bestFit="1" customWidth="1"/>
    <col min="15368" max="15610" width="9.140625" style="303"/>
    <col min="15611" max="15611" width="4.7109375" style="303" customWidth="1"/>
    <col min="15612" max="15613" width="3.7109375" style="303" customWidth="1"/>
    <col min="15614" max="15614" width="39.140625" style="303" customWidth="1"/>
    <col min="15615" max="15615" width="11.28515625" style="303" bestFit="1" customWidth="1"/>
    <col min="15616" max="15616" width="9.140625" style="303"/>
    <col min="15617" max="15617" width="15.140625" style="303" bestFit="1" customWidth="1"/>
    <col min="15618" max="15618" width="17" style="303" bestFit="1" customWidth="1"/>
    <col min="15619" max="15619" width="11.42578125" style="303" customWidth="1"/>
    <col min="15620" max="15620" width="12.28515625" style="303" bestFit="1" customWidth="1"/>
    <col min="15621" max="15621" width="11.28515625" style="303" bestFit="1" customWidth="1"/>
    <col min="15622" max="15623" width="10.28515625" style="303" bestFit="1" customWidth="1"/>
    <col min="15624" max="15866" width="9.140625" style="303"/>
    <col min="15867" max="15867" width="4.7109375" style="303" customWidth="1"/>
    <col min="15868" max="15869" width="3.7109375" style="303" customWidth="1"/>
    <col min="15870" max="15870" width="39.140625" style="303" customWidth="1"/>
    <col min="15871" max="15871" width="11.28515625" style="303" bestFit="1" customWidth="1"/>
    <col min="15872" max="15872" width="9.140625" style="303"/>
    <col min="15873" max="15873" width="15.140625" style="303" bestFit="1" customWidth="1"/>
    <col min="15874" max="15874" width="17" style="303" bestFit="1" customWidth="1"/>
    <col min="15875" max="15875" width="11.42578125" style="303" customWidth="1"/>
    <col min="15876" max="15876" width="12.28515625" style="303" bestFit="1" customWidth="1"/>
    <col min="15877" max="15877" width="11.28515625" style="303" bestFit="1" customWidth="1"/>
    <col min="15878" max="15879" width="10.28515625" style="303" bestFit="1" customWidth="1"/>
    <col min="15880" max="16122" width="9.140625" style="303"/>
    <col min="16123" max="16123" width="4.7109375" style="303" customWidth="1"/>
    <col min="16124" max="16125" width="3.7109375" style="303" customWidth="1"/>
    <col min="16126" max="16126" width="39.140625" style="303" customWidth="1"/>
    <col min="16127" max="16127" width="11.28515625" style="303" bestFit="1" customWidth="1"/>
    <col min="16128" max="16128" width="9.140625" style="303"/>
    <col min="16129" max="16129" width="15.140625" style="303" bestFit="1" customWidth="1"/>
    <col min="16130" max="16130" width="17" style="303" bestFit="1" customWidth="1"/>
    <col min="16131" max="16131" width="11.42578125" style="303" customWidth="1"/>
    <col min="16132" max="16132" width="12.28515625" style="303" bestFit="1" customWidth="1"/>
    <col min="16133" max="16133" width="11.28515625" style="303" bestFit="1" customWidth="1"/>
    <col min="16134" max="16135" width="10.28515625" style="303" bestFit="1" customWidth="1"/>
    <col min="16136" max="16384" width="9.140625" style="303"/>
  </cols>
  <sheetData>
    <row r="4" spans="1:10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5"/>
      <c r="J4" s="3"/>
    </row>
    <row r="5" spans="1:10" ht="6" customHeight="1" x14ac:dyDescent="0.2">
      <c r="A5" s="8"/>
      <c r="B5" s="8"/>
      <c r="C5" s="8"/>
      <c r="D5" s="8"/>
      <c r="J5" s="10"/>
    </row>
    <row r="6" spans="1:10" ht="15" x14ac:dyDescent="0.25">
      <c r="A6" s="8"/>
      <c r="B6" s="385"/>
      <c r="C6" s="386"/>
      <c r="D6" s="386"/>
      <c r="E6" s="386"/>
      <c r="F6" s="386"/>
      <c r="G6" s="386"/>
      <c r="H6" s="386"/>
      <c r="I6" s="386"/>
      <c r="J6" s="386"/>
    </row>
    <row r="7" spans="1:10" x14ac:dyDescent="0.2">
      <c r="A7" s="8"/>
      <c r="B7" s="222" t="e">
        <f>Recap!#REF!</f>
        <v>#REF!</v>
      </c>
      <c r="C7" s="8"/>
      <c r="D7" s="8"/>
    </row>
    <row r="8" spans="1:10" ht="15" x14ac:dyDescent="0.2">
      <c r="A8" s="8"/>
      <c r="B8" s="398"/>
      <c r="C8" s="392"/>
      <c r="D8" s="392"/>
      <c r="E8" s="392"/>
      <c r="F8" s="392"/>
      <c r="G8" s="392"/>
      <c r="H8" s="392"/>
      <c r="I8" s="392"/>
      <c r="J8" s="392"/>
    </row>
    <row r="9" spans="1:10" x14ac:dyDescent="0.2">
      <c r="A9" s="8"/>
      <c r="B9" s="399" t="e">
        <f>Recap!#REF!</f>
        <v>#REF!</v>
      </c>
      <c r="C9" s="399"/>
      <c r="D9" s="399"/>
      <c r="E9" s="399"/>
      <c r="F9" s="399"/>
      <c r="G9" s="399"/>
      <c r="H9" s="399"/>
      <c r="I9" s="399"/>
      <c r="J9" s="399"/>
    </row>
    <row r="10" spans="1:10" ht="6" customHeight="1" x14ac:dyDescent="0.2"/>
    <row r="11" spans="1:10" ht="15.75" x14ac:dyDescent="0.25">
      <c r="A11" s="384" t="s">
        <v>757</v>
      </c>
      <c r="B11" s="384"/>
      <c r="C11" s="384"/>
      <c r="D11" s="384"/>
      <c r="E11" s="384"/>
      <c r="F11" s="384"/>
      <c r="G11" s="384"/>
      <c r="H11" s="384"/>
      <c r="I11" s="384"/>
      <c r="J11" s="384"/>
    </row>
    <row r="12" spans="1:10" ht="7.15" customHeight="1" thickBot="1" x14ac:dyDescent="0.25"/>
    <row r="13" spans="1:10" ht="15" x14ac:dyDescent="0.25">
      <c r="A13" s="350" t="s">
        <v>1</v>
      </c>
      <c r="B13" s="351"/>
      <c r="C13" s="394" t="s">
        <v>0</v>
      </c>
      <c r="D13" s="400"/>
      <c r="E13" s="66" t="s">
        <v>2</v>
      </c>
      <c r="F13" s="66" t="s">
        <v>3</v>
      </c>
      <c r="G13" s="65" t="s">
        <v>4</v>
      </c>
      <c r="H13" s="66" t="s">
        <v>5</v>
      </c>
      <c r="I13" s="176" t="s">
        <v>302</v>
      </c>
      <c r="J13" s="83" t="s">
        <v>6</v>
      </c>
    </row>
    <row r="14" spans="1:10" ht="13.5" thickBot="1" x14ac:dyDescent="0.25">
      <c r="A14" s="84"/>
      <c r="B14" s="85"/>
      <c r="C14" s="85"/>
      <c r="D14" s="85"/>
      <c r="E14" s="68"/>
      <c r="F14" s="68"/>
      <c r="G14" s="67"/>
      <c r="H14" s="68"/>
      <c r="I14" s="177"/>
      <c r="J14" s="86"/>
    </row>
    <row r="15" spans="1:10" ht="7.15" customHeight="1" x14ac:dyDescent="0.2">
      <c r="A15" s="14"/>
      <c r="B15" s="361"/>
      <c r="C15" s="16"/>
      <c r="D15" s="15"/>
      <c r="E15" s="17"/>
      <c r="F15" s="17"/>
      <c r="G15" s="18"/>
      <c r="H15" s="17"/>
      <c r="I15" s="17"/>
      <c r="J15" s="17"/>
    </row>
    <row r="16" spans="1:10" x14ac:dyDescent="0.2">
      <c r="A16" s="358"/>
      <c r="B16" s="362"/>
      <c r="C16" s="21" t="s">
        <v>31</v>
      </c>
      <c r="D16" s="20"/>
      <c r="E16" s="22"/>
      <c r="F16" s="22"/>
      <c r="G16" s="23"/>
      <c r="H16" s="24" t="s">
        <v>754</v>
      </c>
      <c r="I16" s="24"/>
      <c r="J16" s="292"/>
    </row>
    <row r="17" spans="1:20" ht="6.6" customHeight="1" x14ac:dyDescent="0.2">
      <c r="A17" s="358"/>
      <c r="B17" s="362"/>
      <c r="C17" s="20"/>
      <c r="D17" s="20"/>
      <c r="E17" s="22"/>
      <c r="F17" s="22"/>
      <c r="G17" s="23"/>
      <c r="H17" s="22"/>
      <c r="I17" s="22"/>
      <c r="J17" s="22"/>
    </row>
    <row r="18" spans="1:20" s="112" customFormat="1" ht="7.15" customHeight="1" x14ac:dyDescent="0.2">
      <c r="A18" s="357"/>
      <c r="B18" s="47"/>
      <c r="C18" s="44"/>
      <c r="D18" s="44"/>
      <c r="E18" s="45"/>
      <c r="F18" s="109"/>
      <c r="G18" s="40"/>
      <c r="H18" s="95"/>
      <c r="I18" s="95"/>
      <c r="J18" s="40"/>
      <c r="M18" s="218"/>
      <c r="P18" s="218"/>
      <c r="Q18" s="218"/>
      <c r="R18" s="218"/>
    </row>
    <row r="19" spans="1:20" s="119" customFormat="1" x14ac:dyDescent="0.2">
      <c r="A19" s="356" t="s">
        <v>292</v>
      </c>
      <c r="B19" s="354" t="s">
        <v>293</v>
      </c>
      <c r="C19" s="355" t="s">
        <v>293</v>
      </c>
      <c r="D19" s="113" t="s">
        <v>294</v>
      </c>
      <c r="E19" s="114"/>
      <c r="F19" s="115"/>
      <c r="G19" s="116"/>
      <c r="I19" s="117">
        <f>SUM(H19:H76)</f>
        <v>0</v>
      </c>
      <c r="J19" s="116" t="e">
        <f>I19/J$16</f>
        <v>#DIV/0!</v>
      </c>
      <c r="M19" s="248"/>
      <c r="P19" s="248"/>
      <c r="Q19" s="248"/>
      <c r="R19" s="248"/>
    </row>
    <row r="20" spans="1:20" s="112" customFormat="1" x14ac:dyDescent="0.2">
      <c r="A20" s="357"/>
      <c r="B20" s="353" t="s">
        <v>295</v>
      </c>
      <c r="C20" s="353" t="s">
        <v>293</v>
      </c>
      <c r="D20" s="108" t="s">
        <v>297</v>
      </c>
      <c r="E20" s="45"/>
      <c r="F20" s="109"/>
      <c r="G20" s="40"/>
      <c r="H20" s="95">
        <f t="shared" ref="H20:H75" si="0">E20*G20</f>
        <v>0</v>
      </c>
      <c r="I20" s="95"/>
      <c r="J20" s="40" t="e">
        <f>H20/J$16</f>
        <v>#DIV/0!</v>
      </c>
      <c r="M20" s="218"/>
      <c r="P20" s="218"/>
      <c r="Q20" s="218"/>
      <c r="R20" s="218"/>
    </row>
    <row r="21" spans="1:20" s="112" customFormat="1" x14ac:dyDescent="0.2">
      <c r="A21" s="357"/>
      <c r="B21" s="47"/>
      <c r="C21" s="353" t="s">
        <v>197</v>
      </c>
      <c r="D21" s="110" t="s">
        <v>296</v>
      </c>
      <c r="E21" s="45"/>
      <c r="F21" s="109"/>
      <c r="G21" s="40"/>
      <c r="H21" s="95">
        <f t="shared" si="0"/>
        <v>0</v>
      </c>
      <c r="I21" s="95"/>
      <c r="J21" s="40" t="e">
        <f t="shared" ref="J21:J75" si="1">H21/J$16</f>
        <v>#DIV/0!</v>
      </c>
      <c r="M21" s="218"/>
      <c r="P21" s="218"/>
      <c r="Q21" s="218"/>
      <c r="R21" s="218"/>
    </row>
    <row r="22" spans="1:20" s="112" customFormat="1" x14ac:dyDescent="0.2">
      <c r="A22" s="357"/>
      <c r="B22" s="353" t="s">
        <v>298</v>
      </c>
      <c r="C22" s="353" t="s">
        <v>293</v>
      </c>
      <c r="D22" s="130" t="s">
        <v>299</v>
      </c>
      <c r="E22" s="45"/>
      <c r="F22" s="109"/>
      <c r="G22" s="40"/>
      <c r="H22" s="95">
        <f t="shared" si="0"/>
        <v>0</v>
      </c>
      <c r="I22" s="95"/>
      <c r="J22" s="40" t="e">
        <f t="shared" si="1"/>
        <v>#DIV/0!</v>
      </c>
      <c r="M22" s="218"/>
      <c r="P22" s="218"/>
      <c r="Q22" s="218"/>
      <c r="R22" s="218"/>
    </row>
    <row r="23" spans="1:20" s="112" customFormat="1" x14ac:dyDescent="0.2">
      <c r="A23" s="357"/>
      <c r="B23" s="353" t="s">
        <v>300</v>
      </c>
      <c r="C23" s="353" t="s">
        <v>293</v>
      </c>
      <c r="D23" s="110" t="s">
        <v>301</v>
      </c>
      <c r="E23" s="45"/>
      <c r="F23" s="109"/>
      <c r="G23" s="40"/>
      <c r="H23" s="95">
        <f t="shared" si="0"/>
        <v>0</v>
      </c>
      <c r="I23" s="95"/>
      <c r="J23" s="40" t="e">
        <f t="shared" si="1"/>
        <v>#DIV/0!</v>
      </c>
      <c r="M23" s="218"/>
      <c r="P23" s="218"/>
      <c r="Q23" s="218"/>
      <c r="R23" s="218"/>
      <c r="T23" s="264"/>
    </row>
    <row r="24" spans="1:20" s="112" customFormat="1" x14ac:dyDescent="0.2">
      <c r="A24" s="357"/>
      <c r="B24" s="353" t="s">
        <v>303</v>
      </c>
      <c r="C24" s="353" t="s">
        <v>293</v>
      </c>
      <c r="D24" s="130" t="s">
        <v>304</v>
      </c>
      <c r="E24" s="45"/>
      <c r="F24" s="109"/>
      <c r="G24" s="40"/>
      <c r="H24" s="95">
        <f t="shared" si="0"/>
        <v>0</v>
      </c>
      <c r="I24" s="95"/>
      <c r="J24" s="40" t="e">
        <f t="shared" si="1"/>
        <v>#DIV/0!</v>
      </c>
      <c r="M24" s="218"/>
      <c r="P24" s="218"/>
      <c r="Q24" s="218"/>
      <c r="R24" s="218"/>
      <c r="T24" s="264"/>
    </row>
    <row r="25" spans="1:20" s="112" customFormat="1" x14ac:dyDescent="0.2">
      <c r="A25" s="357"/>
      <c r="B25" s="353" t="s">
        <v>305</v>
      </c>
      <c r="C25" s="353" t="s">
        <v>293</v>
      </c>
      <c r="D25" s="110" t="s">
        <v>306</v>
      </c>
      <c r="E25" s="45"/>
      <c r="F25" s="109"/>
      <c r="G25" s="40"/>
      <c r="H25" s="95">
        <f t="shared" si="0"/>
        <v>0</v>
      </c>
      <c r="I25" s="95"/>
      <c r="J25" s="40" t="e">
        <f t="shared" si="1"/>
        <v>#DIV/0!</v>
      </c>
      <c r="M25" s="218"/>
      <c r="P25" s="218"/>
      <c r="Q25" s="218"/>
      <c r="R25" s="218"/>
      <c r="T25" s="264"/>
    </row>
    <row r="26" spans="1:20" s="112" customFormat="1" x14ac:dyDescent="0.2">
      <c r="A26" s="357"/>
      <c r="B26" s="47"/>
      <c r="C26" s="353" t="s">
        <v>309</v>
      </c>
      <c r="D26" s="352" t="s">
        <v>307</v>
      </c>
      <c r="E26" s="45"/>
      <c r="F26" s="109"/>
      <c r="G26" s="40"/>
      <c r="H26" s="95">
        <f t="shared" si="0"/>
        <v>0</v>
      </c>
      <c r="I26" s="95"/>
      <c r="J26" s="40" t="e">
        <f t="shared" si="1"/>
        <v>#DIV/0!</v>
      </c>
      <c r="M26" s="218"/>
      <c r="P26" s="218"/>
      <c r="Q26" s="218"/>
      <c r="R26" s="218"/>
    </row>
    <row r="27" spans="1:20" s="112" customFormat="1" x14ac:dyDescent="0.2">
      <c r="A27" s="357"/>
      <c r="B27" s="47"/>
      <c r="C27" s="353" t="s">
        <v>310</v>
      </c>
      <c r="D27" s="352" t="s">
        <v>308</v>
      </c>
      <c r="E27" s="45"/>
      <c r="F27" s="109"/>
      <c r="G27" s="40"/>
      <c r="H27" s="95">
        <f t="shared" si="0"/>
        <v>0</v>
      </c>
      <c r="I27" s="95"/>
      <c r="J27" s="40" t="e">
        <f t="shared" si="1"/>
        <v>#DIV/0!</v>
      </c>
      <c r="M27" s="218"/>
      <c r="P27" s="218"/>
      <c r="Q27" s="218"/>
      <c r="R27" s="218"/>
      <c r="T27" s="264"/>
    </row>
    <row r="28" spans="1:20" s="112" customFormat="1" x14ac:dyDescent="0.2">
      <c r="A28" s="357"/>
      <c r="B28" s="353" t="s">
        <v>311</v>
      </c>
      <c r="C28" s="353" t="s">
        <v>293</v>
      </c>
      <c r="D28" s="110" t="s">
        <v>312</v>
      </c>
      <c r="E28" s="45"/>
      <c r="F28" s="109"/>
      <c r="G28" s="40"/>
      <c r="H28" s="95">
        <f t="shared" si="0"/>
        <v>0</v>
      </c>
      <c r="I28" s="95"/>
      <c r="J28" s="40" t="e">
        <f t="shared" si="1"/>
        <v>#DIV/0!</v>
      </c>
      <c r="K28" s="111"/>
      <c r="L28" s="120"/>
      <c r="M28" s="218"/>
      <c r="P28" s="218"/>
      <c r="Q28" s="218"/>
      <c r="R28" s="218"/>
    </row>
    <row r="29" spans="1:20" s="112" customFormat="1" x14ac:dyDescent="0.2">
      <c r="A29" s="357"/>
      <c r="B29" s="47"/>
      <c r="C29" s="353" t="s">
        <v>313</v>
      </c>
      <c r="D29" s="352" t="s">
        <v>314</v>
      </c>
      <c r="E29" s="45"/>
      <c r="F29" s="109"/>
      <c r="G29" s="40"/>
      <c r="H29" s="95">
        <f t="shared" si="0"/>
        <v>0</v>
      </c>
      <c r="I29" s="95"/>
      <c r="J29" s="40" t="e">
        <f t="shared" si="1"/>
        <v>#DIV/0!</v>
      </c>
      <c r="M29" s="218"/>
      <c r="P29" s="218"/>
      <c r="Q29" s="218"/>
      <c r="R29" s="218"/>
    </row>
    <row r="30" spans="1:20" s="112" customFormat="1" x14ac:dyDescent="0.2">
      <c r="A30" s="357"/>
      <c r="B30" s="47"/>
      <c r="C30" s="353" t="s">
        <v>315</v>
      </c>
      <c r="D30" s="352" t="s">
        <v>316</v>
      </c>
      <c r="E30" s="45"/>
      <c r="F30" s="109"/>
      <c r="G30" s="40"/>
      <c r="H30" s="95">
        <f t="shared" si="0"/>
        <v>0</v>
      </c>
      <c r="I30" s="95"/>
      <c r="J30" s="40" t="e">
        <f t="shared" si="1"/>
        <v>#DIV/0!</v>
      </c>
      <c r="M30" s="218"/>
      <c r="P30" s="218"/>
      <c r="Q30" s="218"/>
      <c r="R30" s="218"/>
    </row>
    <row r="31" spans="1:20" s="112" customFormat="1" x14ac:dyDescent="0.2">
      <c r="A31" s="357"/>
      <c r="B31" s="353" t="s">
        <v>317</v>
      </c>
      <c r="C31" s="353" t="s">
        <v>293</v>
      </c>
      <c r="D31" s="130" t="s">
        <v>318</v>
      </c>
      <c r="E31" s="45"/>
      <c r="F31" s="109"/>
      <c r="G31" s="40"/>
      <c r="H31" s="95">
        <f t="shared" si="0"/>
        <v>0</v>
      </c>
      <c r="I31" s="95"/>
      <c r="J31" s="40" t="e">
        <f t="shared" si="1"/>
        <v>#DIV/0!</v>
      </c>
      <c r="M31" s="218"/>
      <c r="P31" s="218"/>
      <c r="Q31" s="218"/>
      <c r="R31" s="218"/>
    </row>
    <row r="32" spans="1:20" s="112" customFormat="1" x14ac:dyDescent="0.2">
      <c r="A32" s="357"/>
      <c r="B32" s="353" t="s">
        <v>319</v>
      </c>
      <c r="C32" s="353" t="s">
        <v>293</v>
      </c>
      <c r="D32" s="344" t="s">
        <v>320</v>
      </c>
      <c r="E32" s="45"/>
      <c r="F32" s="109"/>
      <c r="G32" s="40"/>
      <c r="H32" s="95">
        <f t="shared" si="0"/>
        <v>0</v>
      </c>
      <c r="I32" s="95"/>
      <c r="J32" s="40" t="e">
        <f t="shared" si="1"/>
        <v>#DIV/0!</v>
      </c>
      <c r="M32" s="218"/>
      <c r="P32" s="218"/>
      <c r="Q32" s="218"/>
      <c r="R32" s="218"/>
    </row>
    <row r="33" spans="1:18" s="112" customFormat="1" x14ac:dyDescent="0.2">
      <c r="A33" s="357"/>
      <c r="B33" s="47"/>
      <c r="C33" s="353" t="s">
        <v>197</v>
      </c>
      <c r="D33" s="352" t="s">
        <v>321</v>
      </c>
      <c r="E33" s="45"/>
      <c r="F33" s="109"/>
      <c r="G33" s="40"/>
      <c r="H33" s="95">
        <f t="shared" si="0"/>
        <v>0</v>
      </c>
      <c r="I33" s="95"/>
      <c r="J33" s="40" t="e">
        <f t="shared" si="1"/>
        <v>#DIV/0!</v>
      </c>
      <c r="M33" s="218"/>
      <c r="P33" s="218"/>
      <c r="Q33" s="218"/>
      <c r="R33" s="218"/>
    </row>
    <row r="34" spans="1:18" s="112" customFormat="1" x14ac:dyDescent="0.2">
      <c r="A34" s="357"/>
      <c r="B34" s="47"/>
      <c r="C34" s="353" t="s">
        <v>198</v>
      </c>
      <c r="D34" s="352" t="s">
        <v>322</v>
      </c>
      <c r="E34" s="45"/>
      <c r="F34" s="109"/>
      <c r="G34" s="40"/>
      <c r="H34" s="95">
        <f t="shared" si="0"/>
        <v>0</v>
      </c>
      <c r="I34" s="95"/>
      <c r="J34" s="40" t="e">
        <f t="shared" si="1"/>
        <v>#DIV/0!</v>
      </c>
      <c r="M34" s="218"/>
      <c r="P34" s="218"/>
      <c r="Q34" s="218"/>
      <c r="R34" s="218"/>
    </row>
    <row r="35" spans="1:18" s="112" customFormat="1" x14ac:dyDescent="0.2">
      <c r="A35" s="357"/>
      <c r="B35" s="47"/>
      <c r="C35" s="353" t="s">
        <v>313</v>
      </c>
      <c r="D35" s="352" t="s">
        <v>323</v>
      </c>
      <c r="E35" s="45"/>
      <c r="F35" s="109"/>
      <c r="G35" s="40"/>
      <c r="H35" s="95">
        <f t="shared" si="0"/>
        <v>0</v>
      </c>
      <c r="I35" s="95"/>
      <c r="J35" s="40" t="e">
        <f t="shared" si="1"/>
        <v>#DIV/0!</v>
      </c>
      <c r="M35" s="218"/>
      <c r="P35" s="218"/>
      <c r="Q35" s="218"/>
      <c r="R35" s="218"/>
    </row>
    <row r="36" spans="1:18" s="112" customFormat="1" x14ac:dyDescent="0.2">
      <c r="A36" s="357"/>
      <c r="B36" s="47"/>
      <c r="C36" s="353">
        <v>26</v>
      </c>
      <c r="D36" s="352" t="s">
        <v>324</v>
      </c>
      <c r="E36" s="45"/>
      <c r="F36" s="109"/>
      <c r="G36" s="40"/>
      <c r="H36" s="95">
        <f t="shared" si="0"/>
        <v>0</v>
      </c>
      <c r="I36" s="95"/>
      <c r="J36" s="40" t="e">
        <f t="shared" si="1"/>
        <v>#DIV/0!</v>
      </c>
      <c r="M36" s="218"/>
      <c r="P36" s="218"/>
      <c r="Q36" s="218"/>
      <c r="R36" s="218"/>
    </row>
    <row r="37" spans="1:18" s="112" customFormat="1" x14ac:dyDescent="0.2">
      <c r="A37" s="357"/>
      <c r="B37" s="47"/>
      <c r="C37" s="353">
        <v>36</v>
      </c>
      <c r="D37" s="352" t="s">
        <v>325</v>
      </c>
      <c r="E37" s="45"/>
      <c r="F37" s="109"/>
      <c r="G37" s="40"/>
      <c r="H37" s="95">
        <f t="shared" si="0"/>
        <v>0</v>
      </c>
      <c r="I37" s="95"/>
      <c r="J37" s="40" t="e">
        <f t="shared" si="1"/>
        <v>#DIV/0!</v>
      </c>
      <c r="M37" s="218"/>
      <c r="P37" s="218"/>
      <c r="Q37" s="218"/>
      <c r="R37" s="218"/>
    </row>
    <row r="38" spans="1:18" s="112" customFormat="1" x14ac:dyDescent="0.2">
      <c r="A38" s="357"/>
      <c r="B38" s="47">
        <v>52</v>
      </c>
      <c r="C38" s="353" t="s">
        <v>293</v>
      </c>
      <c r="D38" s="344" t="s">
        <v>326</v>
      </c>
      <c r="E38" s="45"/>
      <c r="F38" s="109"/>
      <c r="G38" s="40"/>
      <c r="H38" s="95">
        <f t="shared" si="0"/>
        <v>0</v>
      </c>
      <c r="I38" s="95"/>
      <c r="J38" s="40" t="e">
        <f t="shared" si="1"/>
        <v>#DIV/0!</v>
      </c>
      <c r="M38" s="218"/>
      <c r="P38" s="218"/>
      <c r="Q38" s="218"/>
      <c r="R38" s="218"/>
    </row>
    <row r="39" spans="1:18" s="112" customFormat="1" x14ac:dyDescent="0.2">
      <c r="A39" s="357"/>
      <c r="B39" s="47"/>
      <c r="C39" s="353">
        <v>13</v>
      </c>
      <c r="D39" s="352" t="s">
        <v>327</v>
      </c>
      <c r="E39" s="45"/>
      <c r="F39" s="109"/>
      <c r="G39" s="40"/>
      <c r="H39" s="95">
        <f t="shared" si="0"/>
        <v>0</v>
      </c>
      <c r="I39" s="95"/>
      <c r="J39" s="40" t="e">
        <f t="shared" si="1"/>
        <v>#DIV/0!</v>
      </c>
      <c r="M39" s="218"/>
      <c r="P39" s="218"/>
      <c r="Q39" s="218"/>
      <c r="R39" s="218"/>
    </row>
    <row r="40" spans="1:18" s="112" customFormat="1" x14ac:dyDescent="0.2">
      <c r="A40" s="357"/>
      <c r="B40" s="47"/>
      <c r="C40" s="353">
        <v>19</v>
      </c>
      <c r="D40" s="352" t="s">
        <v>328</v>
      </c>
      <c r="E40" s="45"/>
      <c r="F40" s="109"/>
      <c r="G40" s="40"/>
      <c r="H40" s="95">
        <f t="shared" si="0"/>
        <v>0</v>
      </c>
      <c r="I40" s="95"/>
      <c r="J40" s="40" t="e">
        <f t="shared" si="1"/>
        <v>#DIV/0!</v>
      </c>
      <c r="M40" s="218"/>
      <c r="P40" s="218"/>
      <c r="Q40" s="218"/>
      <c r="R40" s="218"/>
    </row>
    <row r="41" spans="1:18" s="112" customFormat="1" x14ac:dyDescent="0.2">
      <c r="A41" s="357"/>
      <c r="B41" s="47">
        <v>53</v>
      </c>
      <c r="C41" s="353" t="s">
        <v>293</v>
      </c>
      <c r="D41" s="344" t="s">
        <v>329</v>
      </c>
      <c r="E41" s="45"/>
      <c r="F41" s="109"/>
      <c r="G41" s="40"/>
      <c r="H41" s="95">
        <f t="shared" si="0"/>
        <v>0</v>
      </c>
      <c r="I41" s="95"/>
      <c r="J41" s="40" t="e">
        <f t="shared" si="1"/>
        <v>#DIV/0!</v>
      </c>
      <c r="M41" s="218"/>
      <c r="P41" s="218"/>
      <c r="Q41" s="218"/>
      <c r="R41" s="218"/>
    </row>
    <row r="42" spans="1:18" s="112" customFormat="1" x14ac:dyDescent="0.2">
      <c r="A42" s="357"/>
      <c r="B42" s="47">
        <v>54</v>
      </c>
      <c r="C42" s="353" t="s">
        <v>293</v>
      </c>
      <c r="D42" s="344" t="s">
        <v>330</v>
      </c>
      <c r="E42" s="45"/>
      <c r="F42" s="109"/>
      <c r="G42" s="40"/>
      <c r="H42" s="95">
        <f t="shared" si="0"/>
        <v>0</v>
      </c>
      <c r="I42" s="95"/>
      <c r="J42" s="40" t="e">
        <f t="shared" si="1"/>
        <v>#DIV/0!</v>
      </c>
      <c r="M42" s="218"/>
      <c r="P42" s="218"/>
      <c r="Q42" s="218"/>
      <c r="R42" s="218"/>
    </row>
    <row r="43" spans="1:18" s="112" customFormat="1" x14ac:dyDescent="0.2">
      <c r="A43" s="357"/>
      <c r="B43" s="47"/>
      <c r="C43" s="353">
        <v>13</v>
      </c>
      <c r="D43" s="352" t="s">
        <v>331</v>
      </c>
      <c r="E43" s="45"/>
      <c r="F43" s="109"/>
      <c r="G43" s="40"/>
      <c r="H43" s="95">
        <f t="shared" si="0"/>
        <v>0</v>
      </c>
      <c r="I43" s="95"/>
      <c r="J43" s="40" t="e">
        <f t="shared" si="1"/>
        <v>#DIV/0!</v>
      </c>
      <c r="M43" s="218"/>
      <c r="P43" s="218"/>
      <c r="Q43" s="218"/>
      <c r="R43" s="218"/>
    </row>
    <row r="44" spans="1:18" s="112" customFormat="1" x14ac:dyDescent="0.2">
      <c r="A44" s="357"/>
      <c r="B44" s="47"/>
      <c r="C44" s="353">
        <v>16</v>
      </c>
      <c r="D44" s="352" t="s">
        <v>332</v>
      </c>
      <c r="E44" s="45"/>
      <c r="F44" s="109"/>
      <c r="G44" s="40"/>
      <c r="H44" s="95">
        <f t="shared" si="0"/>
        <v>0</v>
      </c>
      <c r="I44" s="95"/>
      <c r="J44" s="40" t="e">
        <f t="shared" si="1"/>
        <v>#DIV/0!</v>
      </c>
      <c r="M44" s="218"/>
      <c r="P44" s="218"/>
      <c r="Q44" s="218"/>
      <c r="R44" s="218"/>
    </row>
    <row r="45" spans="1:18" s="112" customFormat="1" x14ac:dyDescent="0.2">
      <c r="A45" s="357"/>
      <c r="B45" s="47"/>
      <c r="C45" s="353">
        <v>19</v>
      </c>
      <c r="D45" s="352" t="s">
        <v>333</v>
      </c>
      <c r="E45" s="45"/>
      <c r="F45" s="109"/>
      <c r="G45" s="40"/>
      <c r="H45" s="95">
        <f t="shared" si="0"/>
        <v>0</v>
      </c>
      <c r="I45" s="95"/>
      <c r="J45" s="40" t="e">
        <f t="shared" si="1"/>
        <v>#DIV/0!</v>
      </c>
      <c r="M45" s="218"/>
      <c r="P45" s="218"/>
      <c r="Q45" s="218"/>
      <c r="R45" s="218"/>
    </row>
    <row r="46" spans="1:18" s="112" customFormat="1" x14ac:dyDescent="0.2">
      <c r="A46" s="357"/>
      <c r="B46" s="47"/>
      <c r="C46" s="353">
        <v>23</v>
      </c>
      <c r="D46" s="352" t="s">
        <v>334</v>
      </c>
      <c r="E46" s="45"/>
      <c r="F46" s="109"/>
      <c r="G46" s="40"/>
      <c r="H46" s="95">
        <f t="shared" si="0"/>
        <v>0</v>
      </c>
      <c r="I46" s="95"/>
      <c r="J46" s="40" t="e">
        <f t="shared" si="1"/>
        <v>#DIV/0!</v>
      </c>
      <c r="M46" s="218"/>
      <c r="P46" s="218"/>
      <c r="Q46" s="218"/>
      <c r="R46" s="218"/>
    </row>
    <row r="47" spans="1:18" s="112" customFormat="1" x14ac:dyDescent="0.2">
      <c r="A47" s="357"/>
      <c r="B47" s="353">
        <v>55</v>
      </c>
      <c r="C47" s="353" t="s">
        <v>293</v>
      </c>
      <c r="D47" s="344" t="s">
        <v>335</v>
      </c>
      <c r="E47" s="45"/>
      <c r="F47" s="109"/>
      <c r="G47" s="40"/>
      <c r="H47" s="95">
        <f t="shared" si="0"/>
        <v>0</v>
      </c>
      <c r="I47" s="95"/>
      <c r="J47" s="40" t="e">
        <f t="shared" si="1"/>
        <v>#DIV/0!</v>
      </c>
      <c r="M47" s="218"/>
      <c r="P47" s="218"/>
      <c r="Q47" s="218"/>
      <c r="R47" s="218"/>
    </row>
    <row r="48" spans="1:18" s="112" customFormat="1" x14ac:dyDescent="0.2">
      <c r="A48" s="357"/>
      <c r="B48" s="47"/>
      <c r="C48" s="353">
        <v>13</v>
      </c>
      <c r="D48" s="352" t="s">
        <v>336</v>
      </c>
      <c r="E48" s="45"/>
      <c r="F48" s="109"/>
      <c r="G48" s="40"/>
      <c r="H48" s="95">
        <f t="shared" si="0"/>
        <v>0</v>
      </c>
      <c r="I48" s="95"/>
      <c r="J48" s="40" t="e">
        <f t="shared" si="1"/>
        <v>#DIV/0!</v>
      </c>
      <c r="M48" s="218"/>
      <c r="P48" s="218"/>
      <c r="Q48" s="218"/>
      <c r="R48" s="218"/>
    </row>
    <row r="49" spans="1:18" s="112" customFormat="1" x14ac:dyDescent="0.2">
      <c r="A49" s="357"/>
      <c r="B49" s="47"/>
      <c r="C49" s="353">
        <v>19</v>
      </c>
      <c r="D49" s="352" t="s">
        <v>337</v>
      </c>
      <c r="E49" s="45"/>
      <c r="F49" s="109"/>
      <c r="G49" s="40"/>
      <c r="H49" s="95">
        <f t="shared" si="0"/>
        <v>0</v>
      </c>
      <c r="I49" s="95"/>
      <c r="J49" s="40" t="e">
        <f t="shared" si="1"/>
        <v>#DIV/0!</v>
      </c>
      <c r="M49" s="218"/>
      <c r="P49" s="218"/>
      <c r="Q49" s="218"/>
      <c r="R49" s="218"/>
    </row>
    <row r="50" spans="1:18" s="112" customFormat="1" x14ac:dyDescent="0.2">
      <c r="A50" s="357"/>
      <c r="B50" s="47"/>
      <c r="C50" s="353">
        <v>23</v>
      </c>
      <c r="D50" s="352" t="s">
        <v>338</v>
      </c>
      <c r="E50" s="45"/>
      <c r="F50" s="109"/>
      <c r="G50" s="40"/>
      <c r="H50" s="95">
        <f t="shared" si="0"/>
        <v>0</v>
      </c>
      <c r="I50" s="95"/>
      <c r="J50" s="40" t="e">
        <f t="shared" si="1"/>
        <v>#DIV/0!</v>
      </c>
      <c r="M50" s="218"/>
      <c r="P50" s="218"/>
      <c r="Q50" s="218"/>
      <c r="R50" s="218"/>
    </row>
    <row r="51" spans="1:18" s="112" customFormat="1" x14ac:dyDescent="0.2">
      <c r="A51" s="357"/>
      <c r="B51" s="47"/>
      <c r="C51" s="353">
        <v>26</v>
      </c>
      <c r="D51" s="352" t="s">
        <v>339</v>
      </c>
      <c r="E51" s="45"/>
      <c r="F51" s="109"/>
      <c r="G51" s="40"/>
      <c r="H51" s="95">
        <f t="shared" si="0"/>
        <v>0</v>
      </c>
      <c r="I51" s="95"/>
      <c r="J51" s="40" t="e">
        <f t="shared" si="1"/>
        <v>#DIV/0!</v>
      </c>
      <c r="M51" s="218"/>
      <c r="P51" s="218"/>
      <c r="Q51" s="218"/>
      <c r="R51" s="218"/>
    </row>
    <row r="52" spans="1:18" s="112" customFormat="1" x14ac:dyDescent="0.2">
      <c r="A52" s="357"/>
      <c r="B52" s="47"/>
      <c r="C52" s="353">
        <v>29</v>
      </c>
      <c r="D52" s="352" t="s">
        <v>340</v>
      </c>
      <c r="E52" s="45"/>
      <c r="F52" s="109"/>
      <c r="G52" s="40"/>
      <c r="H52" s="95">
        <f t="shared" si="0"/>
        <v>0</v>
      </c>
      <c r="I52" s="95"/>
      <c r="J52" s="40" t="e">
        <f t="shared" si="1"/>
        <v>#DIV/0!</v>
      </c>
      <c r="M52" s="218"/>
      <c r="P52" s="218"/>
      <c r="Q52" s="218"/>
      <c r="R52" s="218"/>
    </row>
    <row r="53" spans="1:18" s="112" customFormat="1" x14ac:dyDescent="0.2">
      <c r="A53" s="357"/>
      <c r="B53" s="353" t="s">
        <v>341</v>
      </c>
      <c r="C53" s="353" t="s">
        <v>293</v>
      </c>
      <c r="D53" s="344" t="s">
        <v>342</v>
      </c>
      <c r="E53" s="45"/>
      <c r="F53" s="109"/>
      <c r="G53" s="40"/>
      <c r="H53" s="95">
        <f t="shared" si="0"/>
        <v>0</v>
      </c>
      <c r="I53" s="95"/>
      <c r="J53" s="40" t="e">
        <f t="shared" si="1"/>
        <v>#DIV/0!</v>
      </c>
      <c r="M53" s="218"/>
      <c r="P53" s="218"/>
      <c r="Q53" s="218"/>
      <c r="R53" s="218"/>
    </row>
    <row r="54" spans="1:18" s="112" customFormat="1" x14ac:dyDescent="0.2">
      <c r="A54" s="357"/>
      <c r="B54" s="47"/>
      <c r="C54" s="353">
        <v>13</v>
      </c>
      <c r="D54" s="352" t="s">
        <v>343</v>
      </c>
      <c r="E54" s="45"/>
      <c r="F54" s="109"/>
      <c r="G54" s="40"/>
      <c r="H54" s="95">
        <f t="shared" si="0"/>
        <v>0</v>
      </c>
      <c r="I54" s="95"/>
      <c r="J54" s="40" t="e">
        <f t="shared" si="1"/>
        <v>#DIV/0!</v>
      </c>
      <c r="M54" s="218"/>
      <c r="P54" s="218"/>
      <c r="Q54" s="218"/>
      <c r="R54" s="218"/>
    </row>
    <row r="55" spans="1:18" s="112" customFormat="1" x14ac:dyDescent="0.2">
      <c r="A55" s="357"/>
      <c r="B55" s="47"/>
      <c r="C55" s="353">
        <v>23</v>
      </c>
      <c r="D55" s="352" t="s">
        <v>344</v>
      </c>
      <c r="E55" s="45"/>
      <c r="F55" s="109"/>
      <c r="G55" s="40"/>
      <c r="H55" s="95">
        <f t="shared" si="0"/>
        <v>0</v>
      </c>
      <c r="I55" s="95"/>
      <c r="J55" s="40" t="e">
        <f t="shared" si="1"/>
        <v>#DIV/0!</v>
      </c>
      <c r="M55" s="218"/>
      <c r="P55" s="218"/>
      <c r="Q55" s="218"/>
      <c r="R55" s="218"/>
    </row>
    <row r="56" spans="1:18" s="112" customFormat="1" x14ac:dyDescent="0.2">
      <c r="A56" s="357"/>
      <c r="B56" s="47"/>
      <c r="C56" s="353">
        <v>26</v>
      </c>
      <c r="D56" s="352" t="s">
        <v>345</v>
      </c>
      <c r="E56" s="45"/>
      <c r="F56" s="109"/>
      <c r="G56" s="40"/>
      <c r="H56" s="95">
        <f t="shared" si="0"/>
        <v>0</v>
      </c>
      <c r="I56" s="95"/>
      <c r="J56" s="40" t="e">
        <f t="shared" si="1"/>
        <v>#DIV/0!</v>
      </c>
      <c r="M56" s="218"/>
      <c r="P56" s="218"/>
      <c r="Q56" s="218"/>
      <c r="R56" s="218"/>
    </row>
    <row r="57" spans="1:18" s="112" customFormat="1" x14ac:dyDescent="0.2">
      <c r="A57" s="357"/>
      <c r="B57" s="47"/>
      <c r="C57" s="353">
        <v>29</v>
      </c>
      <c r="D57" s="352" t="s">
        <v>346</v>
      </c>
      <c r="E57" s="45"/>
      <c r="F57" s="109"/>
      <c r="G57" s="40"/>
      <c r="H57" s="95">
        <f t="shared" si="0"/>
        <v>0</v>
      </c>
      <c r="I57" s="95"/>
      <c r="J57" s="40" t="e">
        <f t="shared" si="1"/>
        <v>#DIV/0!</v>
      </c>
      <c r="M57" s="218"/>
      <c r="P57" s="218"/>
      <c r="Q57" s="218"/>
      <c r="R57" s="218"/>
    </row>
    <row r="58" spans="1:18" s="112" customFormat="1" x14ac:dyDescent="0.2">
      <c r="A58" s="357"/>
      <c r="B58" s="47"/>
      <c r="C58" s="353">
        <v>39</v>
      </c>
      <c r="D58" s="352" t="s">
        <v>347</v>
      </c>
      <c r="E58" s="45"/>
      <c r="F58" s="109"/>
      <c r="G58" s="40"/>
      <c r="H58" s="95">
        <f t="shared" si="0"/>
        <v>0</v>
      </c>
      <c r="I58" s="95"/>
      <c r="J58" s="40" t="e">
        <f t="shared" si="1"/>
        <v>#DIV/0!</v>
      </c>
      <c r="M58" s="218"/>
      <c r="P58" s="218"/>
      <c r="Q58" s="218"/>
      <c r="R58" s="218"/>
    </row>
    <row r="59" spans="1:18" s="112" customFormat="1" x14ac:dyDescent="0.2">
      <c r="A59" s="357"/>
      <c r="B59" s="47">
        <v>57</v>
      </c>
      <c r="C59" s="353" t="s">
        <v>293</v>
      </c>
      <c r="D59" s="344" t="s">
        <v>348</v>
      </c>
      <c r="E59" s="45"/>
      <c r="F59" s="109"/>
      <c r="G59" s="40"/>
      <c r="H59" s="95">
        <f t="shared" si="0"/>
        <v>0</v>
      </c>
      <c r="I59" s="95"/>
      <c r="J59" s="40" t="e">
        <f t="shared" si="1"/>
        <v>#DIV/0!</v>
      </c>
      <c r="M59" s="218"/>
      <c r="P59" s="218"/>
      <c r="Q59" s="218"/>
      <c r="R59" s="218"/>
    </row>
    <row r="60" spans="1:18" s="112" customFormat="1" ht="25.5" x14ac:dyDescent="0.2">
      <c r="A60" s="357"/>
      <c r="B60" s="47"/>
      <c r="C60" s="353">
        <v>13</v>
      </c>
      <c r="D60" s="352" t="s">
        <v>349</v>
      </c>
      <c r="E60" s="45"/>
      <c r="F60" s="109"/>
      <c r="G60" s="40"/>
      <c r="H60" s="95">
        <f t="shared" si="0"/>
        <v>0</v>
      </c>
      <c r="I60" s="95"/>
      <c r="J60" s="40" t="e">
        <f t="shared" si="1"/>
        <v>#DIV/0!</v>
      </c>
      <c r="M60" s="218"/>
      <c r="P60" s="218"/>
      <c r="Q60" s="218"/>
      <c r="R60" s="218"/>
    </row>
    <row r="61" spans="1:18" s="112" customFormat="1" x14ac:dyDescent="0.2">
      <c r="A61" s="357"/>
      <c r="B61" s="47"/>
      <c r="C61" s="353">
        <v>16</v>
      </c>
      <c r="D61" s="352" t="s">
        <v>52</v>
      </c>
      <c r="E61" s="45"/>
      <c r="F61" s="109"/>
      <c r="G61" s="40"/>
      <c r="H61" s="95">
        <f t="shared" si="0"/>
        <v>0</v>
      </c>
      <c r="I61" s="95"/>
      <c r="J61" s="40" t="e">
        <f t="shared" si="1"/>
        <v>#DIV/0!</v>
      </c>
      <c r="M61" s="218"/>
      <c r="P61" s="218"/>
      <c r="Q61" s="218"/>
      <c r="R61" s="218"/>
    </row>
    <row r="62" spans="1:18" s="112" customFormat="1" x14ac:dyDescent="0.2">
      <c r="A62" s="357"/>
      <c r="B62" s="47"/>
      <c r="C62" s="353">
        <v>23</v>
      </c>
      <c r="D62" s="352" t="s">
        <v>350</v>
      </c>
      <c r="E62" s="45"/>
      <c r="F62" s="109"/>
      <c r="G62" s="40"/>
      <c r="H62" s="95">
        <f t="shared" si="0"/>
        <v>0</v>
      </c>
      <c r="I62" s="95"/>
      <c r="J62" s="40" t="e">
        <f t="shared" si="1"/>
        <v>#DIV/0!</v>
      </c>
      <c r="M62" s="218"/>
      <c r="P62" s="218"/>
      <c r="Q62" s="218"/>
      <c r="R62" s="218"/>
    </row>
    <row r="63" spans="1:18" s="112" customFormat="1" x14ac:dyDescent="0.2">
      <c r="A63" s="357"/>
      <c r="B63" s="47"/>
      <c r="C63" s="353">
        <v>26</v>
      </c>
      <c r="D63" s="352" t="s">
        <v>351</v>
      </c>
      <c r="E63" s="45"/>
      <c r="F63" s="109"/>
      <c r="G63" s="40"/>
      <c r="H63" s="95">
        <f t="shared" si="0"/>
        <v>0</v>
      </c>
      <c r="I63" s="95"/>
      <c r="J63" s="40" t="e">
        <f t="shared" si="1"/>
        <v>#DIV/0!</v>
      </c>
      <c r="M63" s="218"/>
      <c r="P63" s="218"/>
      <c r="Q63" s="218"/>
      <c r="R63" s="218"/>
    </row>
    <row r="64" spans="1:18" s="112" customFormat="1" x14ac:dyDescent="0.2">
      <c r="A64" s="357"/>
      <c r="B64" s="47">
        <v>58</v>
      </c>
      <c r="C64" s="353" t="s">
        <v>293</v>
      </c>
      <c r="D64" s="344" t="s">
        <v>352</v>
      </c>
      <c r="E64" s="45"/>
      <c r="F64" s="109"/>
      <c r="G64" s="40"/>
      <c r="H64" s="95">
        <f t="shared" si="0"/>
        <v>0</v>
      </c>
      <c r="I64" s="95"/>
      <c r="J64" s="40" t="e">
        <f t="shared" si="1"/>
        <v>#DIV/0!</v>
      </c>
      <c r="M64" s="218"/>
      <c r="P64" s="218"/>
      <c r="Q64" s="218"/>
      <c r="R64" s="218"/>
    </row>
    <row r="65" spans="1:21" s="112" customFormat="1" x14ac:dyDescent="0.2">
      <c r="A65" s="357"/>
      <c r="B65" s="47"/>
      <c r="C65" s="353">
        <v>13</v>
      </c>
      <c r="D65" s="352" t="s">
        <v>354</v>
      </c>
      <c r="E65" s="45"/>
      <c r="F65" s="109"/>
      <c r="G65" s="40"/>
      <c r="H65" s="95">
        <f t="shared" si="0"/>
        <v>0</v>
      </c>
      <c r="I65" s="95"/>
      <c r="J65" s="40" t="e">
        <f t="shared" si="1"/>
        <v>#DIV/0!</v>
      </c>
      <c r="M65" s="218"/>
      <c r="P65" s="218"/>
      <c r="Q65" s="218"/>
      <c r="R65" s="218"/>
    </row>
    <row r="66" spans="1:21" s="112" customFormat="1" x14ac:dyDescent="0.2">
      <c r="A66" s="357"/>
      <c r="B66" s="47"/>
      <c r="C66" s="353">
        <v>16</v>
      </c>
      <c r="D66" s="352" t="s">
        <v>353</v>
      </c>
      <c r="E66" s="45"/>
      <c r="F66" s="109"/>
      <c r="G66" s="40"/>
      <c r="H66" s="95">
        <f t="shared" si="0"/>
        <v>0</v>
      </c>
      <c r="I66" s="95"/>
      <c r="J66" s="40" t="e">
        <f t="shared" si="1"/>
        <v>#DIV/0!</v>
      </c>
      <c r="M66" s="218"/>
      <c r="P66" s="218"/>
      <c r="Q66" s="218"/>
      <c r="R66" s="218"/>
    </row>
    <row r="67" spans="1:21" s="112" customFormat="1" x14ac:dyDescent="0.2">
      <c r="A67" s="357"/>
      <c r="B67" s="47">
        <v>70</v>
      </c>
      <c r="C67" s="353" t="s">
        <v>293</v>
      </c>
      <c r="D67" s="130" t="s">
        <v>355</v>
      </c>
      <c r="E67" s="45"/>
      <c r="F67" s="109"/>
      <c r="G67" s="40"/>
      <c r="H67" s="95">
        <f t="shared" si="0"/>
        <v>0</v>
      </c>
      <c r="I67" s="95"/>
      <c r="J67" s="40" t="e">
        <f t="shared" si="1"/>
        <v>#DIV/0!</v>
      </c>
      <c r="M67" s="218"/>
      <c r="P67" s="218"/>
      <c r="Q67" s="218"/>
      <c r="R67" s="218"/>
    </row>
    <row r="68" spans="1:21" s="112" customFormat="1" x14ac:dyDescent="0.2">
      <c r="A68" s="357"/>
      <c r="B68" s="353">
        <v>71</v>
      </c>
      <c r="C68" s="353" t="s">
        <v>293</v>
      </c>
      <c r="D68" s="344" t="s">
        <v>356</v>
      </c>
      <c r="E68" s="45"/>
      <c r="F68" s="109"/>
      <c r="G68" s="40"/>
      <c r="H68" s="95">
        <f t="shared" si="0"/>
        <v>0</v>
      </c>
      <c r="I68" s="95"/>
      <c r="J68" s="40" t="e">
        <f t="shared" si="1"/>
        <v>#DIV/0!</v>
      </c>
      <c r="M68" s="218"/>
      <c r="P68" s="218"/>
      <c r="Q68" s="218"/>
      <c r="R68" s="218"/>
    </row>
    <row r="69" spans="1:21" s="112" customFormat="1" x14ac:dyDescent="0.2">
      <c r="A69" s="357"/>
      <c r="B69" s="47"/>
      <c r="C69" s="353">
        <v>13</v>
      </c>
      <c r="D69" s="352" t="s">
        <v>357</v>
      </c>
      <c r="E69" s="45"/>
      <c r="F69" s="109"/>
      <c r="G69" s="40"/>
      <c r="H69" s="95">
        <f t="shared" si="0"/>
        <v>0</v>
      </c>
      <c r="I69" s="95"/>
      <c r="J69" s="40" t="e">
        <f t="shared" si="1"/>
        <v>#DIV/0!</v>
      </c>
      <c r="M69" s="218"/>
      <c r="P69" s="218"/>
      <c r="Q69" s="218"/>
      <c r="R69" s="218"/>
    </row>
    <row r="70" spans="1:21" s="112" customFormat="1" ht="25.5" x14ac:dyDescent="0.2">
      <c r="A70" s="357"/>
      <c r="B70" s="47"/>
      <c r="C70" s="353">
        <v>23</v>
      </c>
      <c r="D70" s="352" t="s">
        <v>358</v>
      </c>
      <c r="E70" s="45"/>
      <c r="F70" s="109"/>
      <c r="G70" s="40"/>
      <c r="H70" s="95">
        <f t="shared" si="0"/>
        <v>0</v>
      </c>
      <c r="I70" s="95"/>
      <c r="J70" s="40" t="e">
        <f t="shared" si="1"/>
        <v>#DIV/0!</v>
      </c>
      <c r="M70" s="218"/>
      <c r="P70" s="218"/>
      <c r="Q70" s="218"/>
      <c r="R70" s="218"/>
    </row>
    <row r="71" spans="1:21" s="112" customFormat="1" x14ac:dyDescent="0.2">
      <c r="A71" s="357"/>
      <c r="B71" s="47">
        <v>74</v>
      </c>
      <c r="C71" s="353" t="s">
        <v>293</v>
      </c>
      <c r="D71" s="344" t="s">
        <v>359</v>
      </c>
      <c r="E71" s="45"/>
      <c r="F71" s="109"/>
      <c r="G71" s="40"/>
      <c r="H71" s="95">
        <f t="shared" si="0"/>
        <v>0</v>
      </c>
      <c r="I71" s="95"/>
      <c r="J71" s="40" t="e">
        <f t="shared" si="1"/>
        <v>#DIV/0!</v>
      </c>
      <c r="M71" s="218"/>
      <c r="P71" s="218"/>
      <c r="Q71" s="218"/>
      <c r="R71" s="218"/>
    </row>
    <row r="72" spans="1:21" s="112" customFormat="1" x14ac:dyDescent="0.2">
      <c r="A72" s="357"/>
      <c r="B72" s="47"/>
      <c r="C72" s="353">
        <v>13</v>
      </c>
      <c r="D72" s="352" t="s">
        <v>360</v>
      </c>
      <c r="E72" s="45"/>
      <c r="F72" s="109"/>
      <c r="G72" s="40"/>
      <c r="H72" s="95">
        <f t="shared" si="0"/>
        <v>0</v>
      </c>
      <c r="I72" s="95"/>
      <c r="J72" s="40" t="e">
        <f t="shared" si="1"/>
        <v>#DIV/0!</v>
      </c>
      <c r="M72" s="218"/>
      <c r="P72" s="218"/>
      <c r="Q72" s="218"/>
      <c r="R72" s="218"/>
    </row>
    <row r="73" spans="1:21" s="112" customFormat="1" x14ac:dyDescent="0.2">
      <c r="A73" s="357"/>
      <c r="B73" s="47"/>
      <c r="C73" s="353">
        <v>16</v>
      </c>
      <c r="D73" s="352" t="s">
        <v>51</v>
      </c>
      <c r="E73" s="45"/>
      <c r="F73" s="109"/>
      <c r="G73" s="40"/>
      <c r="H73" s="95">
        <f t="shared" si="0"/>
        <v>0</v>
      </c>
      <c r="I73" s="95"/>
      <c r="J73" s="40" t="e">
        <f t="shared" si="1"/>
        <v>#DIV/0!</v>
      </c>
      <c r="M73" s="218"/>
      <c r="P73" s="218"/>
      <c r="Q73" s="218"/>
      <c r="R73" s="218"/>
    </row>
    <row r="74" spans="1:21" s="112" customFormat="1" x14ac:dyDescent="0.2">
      <c r="A74" s="357"/>
      <c r="B74" s="47"/>
      <c r="C74" s="353">
        <v>19</v>
      </c>
      <c r="D74" s="352" t="s">
        <v>361</v>
      </c>
      <c r="E74" s="45"/>
      <c r="F74" s="109"/>
      <c r="G74" s="40"/>
      <c r="H74" s="95">
        <f t="shared" si="0"/>
        <v>0</v>
      </c>
      <c r="I74" s="95"/>
      <c r="J74" s="40" t="e">
        <f t="shared" si="1"/>
        <v>#DIV/0!</v>
      </c>
      <c r="M74" s="218"/>
      <c r="P74" s="218"/>
      <c r="Q74" s="218"/>
      <c r="R74" s="218"/>
    </row>
    <row r="75" spans="1:21" s="112" customFormat="1" x14ac:dyDescent="0.2">
      <c r="A75" s="357"/>
      <c r="B75" s="47"/>
      <c r="C75" s="353">
        <v>23</v>
      </c>
      <c r="D75" s="352" t="s">
        <v>362</v>
      </c>
      <c r="E75" s="45"/>
      <c r="F75" s="109"/>
      <c r="G75" s="40"/>
      <c r="H75" s="95">
        <f t="shared" si="0"/>
        <v>0</v>
      </c>
      <c r="I75" s="95"/>
      <c r="J75" s="40" t="e">
        <f t="shared" si="1"/>
        <v>#DIV/0!</v>
      </c>
      <c r="M75" s="218"/>
      <c r="P75" s="218"/>
      <c r="Q75" s="218"/>
      <c r="R75" s="218"/>
    </row>
    <row r="76" spans="1:21" s="112" customFormat="1" ht="6.6" customHeight="1" x14ac:dyDescent="0.2">
      <c r="A76" s="357"/>
      <c r="B76" s="47"/>
      <c r="C76" s="47"/>
      <c r="D76" s="44"/>
      <c r="E76" s="45"/>
      <c r="F76" s="109"/>
      <c r="G76" s="40"/>
      <c r="H76" s="95"/>
      <c r="I76" s="95"/>
      <c r="J76" s="40"/>
      <c r="M76" s="218"/>
      <c r="P76" s="218"/>
      <c r="Q76" s="218"/>
      <c r="R76" s="218"/>
    </row>
    <row r="77" spans="1:21" s="119" customFormat="1" ht="12.75" customHeight="1" x14ac:dyDescent="0.2">
      <c r="A77" s="360" t="s">
        <v>187</v>
      </c>
      <c r="B77" s="365" t="s">
        <v>293</v>
      </c>
      <c r="C77" s="365" t="s">
        <v>293</v>
      </c>
      <c r="D77" s="124" t="s">
        <v>365</v>
      </c>
      <c r="E77" s="114"/>
      <c r="F77" s="115"/>
      <c r="G77" s="116"/>
      <c r="H77" s="117"/>
      <c r="I77" s="117">
        <f>SUM(H77:H90)</f>
        <v>0</v>
      </c>
      <c r="J77" s="116" t="e">
        <f t="shared" ref="J77:J89" si="2">H77/J$16</f>
        <v>#DIV/0!</v>
      </c>
      <c r="M77" s="248"/>
      <c r="P77" s="248"/>
      <c r="Q77" s="248"/>
      <c r="R77" s="218"/>
      <c r="U77" s="265"/>
    </row>
    <row r="78" spans="1:21" s="112" customFormat="1" ht="12.75" customHeight="1" x14ac:dyDescent="0.2">
      <c r="A78" s="357"/>
      <c r="B78" s="47">
        <v>20</v>
      </c>
      <c r="C78" s="353" t="s">
        <v>293</v>
      </c>
      <c r="D78" s="108" t="s">
        <v>364</v>
      </c>
      <c r="E78" s="45"/>
      <c r="F78" s="109"/>
      <c r="G78" s="40"/>
      <c r="H78" s="95">
        <f>E78*G78</f>
        <v>0</v>
      </c>
      <c r="I78" s="95"/>
      <c r="J78" s="40" t="e">
        <f t="shared" si="2"/>
        <v>#DIV/0!</v>
      </c>
      <c r="M78" s="218"/>
      <c r="P78" s="218"/>
      <c r="Q78" s="218"/>
      <c r="R78" s="218"/>
      <c r="U78" s="264"/>
    </row>
    <row r="79" spans="1:21" s="112" customFormat="1" ht="12.75" customHeight="1" x14ac:dyDescent="0.2">
      <c r="A79" s="357"/>
      <c r="B79" s="47">
        <v>21</v>
      </c>
      <c r="C79" s="353" t="s">
        <v>293</v>
      </c>
      <c r="D79" s="110" t="s">
        <v>366</v>
      </c>
      <c r="E79" s="45"/>
      <c r="F79" s="109"/>
      <c r="G79" s="40"/>
      <c r="H79" s="95">
        <f>E79*G79</f>
        <v>0</v>
      </c>
      <c r="I79" s="95"/>
      <c r="J79" s="40" t="e">
        <f t="shared" si="2"/>
        <v>#DIV/0!</v>
      </c>
      <c r="M79" s="218"/>
      <c r="P79" s="218"/>
      <c r="Q79" s="218"/>
      <c r="R79" s="218"/>
      <c r="U79" s="264"/>
    </row>
    <row r="80" spans="1:21" s="112" customFormat="1" x14ac:dyDescent="0.2">
      <c r="A80" s="357"/>
      <c r="B80" s="47">
        <v>22</v>
      </c>
      <c r="C80" s="353" t="s">
        <v>293</v>
      </c>
      <c r="D80" s="110" t="s">
        <v>367</v>
      </c>
      <c r="E80" s="45"/>
      <c r="F80" s="217"/>
      <c r="G80" s="40"/>
      <c r="H80" s="95">
        <f>E80*G80</f>
        <v>0</v>
      </c>
      <c r="I80" s="95"/>
      <c r="J80" s="40" t="e">
        <f t="shared" si="2"/>
        <v>#DIV/0!</v>
      </c>
      <c r="M80" s="218"/>
      <c r="P80" s="218"/>
      <c r="Q80" s="218"/>
      <c r="R80" s="218"/>
    </row>
    <row r="81" spans="1:21" s="112" customFormat="1" x14ac:dyDescent="0.2">
      <c r="A81" s="357"/>
      <c r="B81" s="47"/>
      <c r="C81" s="353">
        <v>13</v>
      </c>
      <c r="D81" s="367" t="s">
        <v>368</v>
      </c>
      <c r="E81" s="45"/>
      <c r="F81" s="217"/>
      <c r="G81" s="40"/>
      <c r="H81" s="95">
        <f>E81*G81</f>
        <v>0</v>
      </c>
      <c r="I81" s="95"/>
      <c r="J81" s="40" t="e">
        <f t="shared" si="2"/>
        <v>#DIV/0!</v>
      </c>
      <c r="M81" s="218"/>
      <c r="P81" s="218"/>
      <c r="Q81" s="218"/>
      <c r="R81" s="218"/>
    </row>
    <row r="82" spans="1:21" s="112" customFormat="1" x14ac:dyDescent="0.2">
      <c r="A82" s="357"/>
      <c r="B82" s="47">
        <v>40</v>
      </c>
      <c r="C82" s="353" t="s">
        <v>293</v>
      </c>
      <c r="D82" s="108" t="s">
        <v>369</v>
      </c>
      <c r="E82" s="45"/>
      <c r="F82" s="217"/>
      <c r="G82" s="40"/>
      <c r="H82" s="95">
        <f>E82*G82</f>
        <v>0</v>
      </c>
      <c r="I82" s="95"/>
      <c r="J82" s="40" t="e">
        <f t="shared" si="2"/>
        <v>#DIV/0!</v>
      </c>
      <c r="M82" s="218"/>
      <c r="P82" s="218"/>
      <c r="Q82" s="218"/>
      <c r="R82" s="218"/>
    </row>
    <row r="83" spans="1:21" s="112" customFormat="1" x14ac:dyDescent="0.2">
      <c r="A83" s="357"/>
      <c r="B83" s="47">
        <v>41</v>
      </c>
      <c r="C83" s="353" t="s">
        <v>293</v>
      </c>
      <c r="D83" s="110" t="s">
        <v>370</v>
      </c>
      <c r="E83" s="45"/>
      <c r="F83" s="217"/>
      <c r="G83" s="40"/>
      <c r="H83" s="95">
        <f t="shared" ref="H83:H89" si="3">E83*G83</f>
        <v>0</v>
      </c>
      <c r="I83" s="95"/>
      <c r="J83" s="40" t="e">
        <f t="shared" si="2"/>
        <v>#DIV/0!</v>
      </c>
      <c r="M83" s="218"/>
      <c r="P83" s="218"/>
      <c r="Q83" s="218"/>
      <c r="R83" s="218"/>
    </row>
    <row r="84" spans="1:21" s="112" customFormat="1" x14ac:dyDescent="0.2">
      <c r="A84" s="357"/>
      <c r="B84" s="47"/>
      <c r="C84" s="353">
        <v>13</v>
      </c>
      <c r="D84" s="367" t="s">
        <v>371</v>
      </c>
      <c r="E84" s="45"/>
      <c r="F84" s="217"/>
      <c r="G84" s="40"/>
      <c r="H84" s="95">
        <f t="shared" si="3"/>
        <v>0</v>
      </c>
      <c r="I84" s="95"/>
      <c r="J84" s="40" t="e">
        <f t="shared" si="2"/>
        <v>#DIV/0!</v>
      </c>
      <c r="M84" s="218"/>
      <c r="P84" s="218"/>
      <c r="Q84" s="218"/>
      <c r="R84" s="218"/>
    </row>
    <row r="85" spans="1:21" s="112" customFormat="1" x14ac:dyDescent="0.2">
      <c r="A85" s="357"/>
      <c r="B85" s="47"/>
      <c r="C85" s="353">
        <v>16</v>
      </c>
      <c r="D85" s="367" t="s">
        <v>372</v>
      </c>
      <c r="E85" s="45"/>
      <c r="F85" s="217"/>
      <c r="G85" s="40"/>
      <c r="H85" s="95">
        <f t="shared" si="3"/>
        <v>0</v>
      </c>
      <c r="I85" s="95"/>
      <c r="J85" s="40" t="e">
        <f t="shared" si="2"/>
        <v>#DIV/0!</v>
      </c>
      <c r="M85" s="218"/>
      <c r="P85" s="218"/>
      <c r="Q85" s="218"/>
      <c r="R85" s="218"/>
    </row>
    <row r="86" spans="1:21" s="112" customFormat="1" x14ac:dyDescent="0.2">
      <c r="A86" s="357"/>
      <c r="B86" s="47"/>
      <c r="C86" s="353">
        <v>19</v>
      </c>
      <c r="D86" s="367" t="s">
        <v>373</v>
      </c>
      <c r="E86" s="45"/>
      <c r="F86" s="217"/>
      <c r="G86" s="40"/>
      <c r="H86" s="95">
        <f t="shared" si="3"/>
        <v>0</v>
      </c>
      <c r="I86" s="95"/>
      <c r="J86" s="40" t="e">
        <f t="shared" si="2"/>
        <v>#DIV/0!</v>
      </c>
      <c r="M86" s="218"/>
      <c r="P86" s="218"/>
      <c r="Q86" s="218"/>
      <c r="R86" s="218"/>
    </row>
    <row r="87" spans="1:21" s="112" customFormat="1" x14ac:dyDescent="0.2">
      <c r="A87" s="357"/>
      <c r="B87" s="47">
        <v>43</v>
      </c>
      <c r="C87" s="353" t="s">
        <v>293</v>
      </c>
      <c r="D87" s="110" t="s">
        <v>374</v>
      </c>
      <c r="E87" s="45"/>
      <c r="F87" s="217"/>
      <c r="G87" s="40"/>
      <c r="H87" s="95">
        <f t="shared" si="3"/>
        <v>0</v>
      </c>
      <c r="I87" s="95"/>
      <c r="J87" s="40" t="e">
        <f t="shared" si="2"/>
        <v>#DIV/0!</v>
      </c>
      <c r="M87" s="218"/>
      <c r="P87" s="218"/>
      <c r="Q87" s="218"/>
      <c r="R87" s="218"/>
    </row>
    <row r="88" spans="1:21" s="112" customFormat="1" x14ac:dyDescent="0.2">
      <c r="A88" s="368"/>
      <c r="B88" s="47">
        <v>50</v>
      </c>
      <c r="C88" s="353" t="s">
        <v>293</v>
      </c>
      <c r="D88" s="108" t="s">
        <v>375</v>
      </c>
      <c r="E88" s="45"/>
      <c r="F88" s="217"/>
      <c r="G88" s="40"/>
      <c r="H88" s="95">
        <f t="shared" si="3"/>
        <v>0</v>
      </c>
      <c r="I88" s="95"/>
      <c r="J88" s="40" t="e">
        <f t="shared" si="2"/>
        <v>#DIV/0!</v>
      </c>
      <c r="M88" s="218"/>
      <c r="P88" s="218"/>
      <c r="Q88" s="218"/>
      <c r="R88" s="218"/>
    </row>
    <row r="89" spans="1:21" s="112" customFormat="1" x14ac:dyDescent="0.2">
      <c r="A89" s="357"/>
      <c r="B89" s="47">
        <v>60</v>
      </c>
      <c r="C89" s="353" t="s">
        <v>293</v>
      </c>
      <c r="D89" s="108" t="s">
        <v>376</v>
      </c>
      <c r="E89" s="45"/>
      <c r="F89" s="217"/>
      <c r="G89" s="40"/>
      <c r="H89" s="95">
        <f t="shared" si="3"/>
        <v>0</v>
      </c>
      <c r="I89" s="95"/>
      <c r="J89" s="40" t="e">
        <f t="shared" si="2"/>
        <v>#DIV/0!</v>
      </c>
      <c r="M89" s="218"/>
      <c r="P89" s="218"/>
      <c r="Q89" s="218"/>
      <c r="R89" s="218"/>
    </row>
    <row r="90" spans="1:21" s="112" customFormat="1" ht="6.6" customHeight="1" x14ac:dyDescent="0.2">
      <c r="A90" s="357"/>
      <c r="B90" s="47"/>
      <c r="C90" s="47"/>
      <c r="D90" s="44"/>
      <c r="E90" s="45"/>
      <c r="F90" s="109"/>
      <c r="G90" s="40"/>
      <c r="H90" s="95"/>
      <c r="I90" s="95"/>
      <c r="J90" s="40"/>
      <c r="M90" s="218"/>
      <c r="P90" s="218"/>
      <c r="Q90" s="218"/>
      <c r="R90" s="218"/>
    </row>
    <row r="91" spans="1:21" s="119" customFormat="1" ht="12.75" hidden="1" customHeight="1" x14ac:dyDescent="0.2">
      <c r="A91" s="360" t="s">
        <v>188</v>
      </c>
      <c r="B91" s="365" t="s">
        <v>293</v>
      </c>
      <c r="C91" s="365" t="s">
        <v>293</v>
      </c>
      <c r="D91" s="124" t="s">
        <v>189</v>
      </c>
      <c r="E91" s="114"/>
      <c r="F91" s="115"/>
      <c r="G91" s="116"/>
      <c r="H91" s="117"/>
      <c r="I91" s="117">
        <f>SUM(H91:H108)</f>
        <v>0</v>
      </c>
      <c r="J91" s="116" t="e">
        <f t="shared" ref="J91:J107" si="4">H91/J$16</f>
        <v>#DIV/0!</v>
      </c>
      <c r="M91" s="248"/>
      <c r="P91" s="248"/>
      <c r="Q91" s="248"/>
      <c r="R91" s="218"/>
      <c r="U91" s="265"/>
    </row>
    <row r="92" spans="1:21" s="112" customFormat="1" ht="12.75" hidden="1" customHeight="1" x14ac:dyDescent="0.2">
      <c r="A92" s="357"/>
      <c r="B92" s="47">
        <v>10</v>
      </c>
      <c r="C92" s="353" t="s">
        <v>293</v>
      </c>
      <c r="D92" s="108" t="s">
        <v>377</v>
      </c>
      <c r="E92" s="45"/>
      <c r="F92" s="109"/>
      <c r="G92" s="40"/>
      <c r="H92" s="95">
        <f>E92*G92</f>
        <v>0</v>
      </c>
      <c r="I92" s="95"/>
      <c r="J92" s="40" t="e">
        <f t="shared" si="4"/>
        <v>#DIV/0!</v>
      </c>
      <c r="M92" s="218"/>
      <c r="P92" s="218"/>
      <c r="Q92" s="218"/>
      <c r="R92" s="218"/>
      <c r="U92" s="264"/>
    </row>
    <row r="93" spans="1:21" s="112" customFormat="1" hidden="1" x14ac:dyDescent="0.2">
      <c r="A93" s="357"/>
      <c r="B93" s="47">
        <v>20</v>
      </c>
      <c r="C93" s="353" t="s">
        <v>293</v>
      </c>
      <c r="D93" s="108" t="s">
        <v>378</v>
      </c>
      <c r="E93" s="45"/>
      <c r="F93" s="217"/>
      <c r="G93" s="40"/>
      <c r="H93" s="95">
        <f>E93*G93</f>
        <v>0</v>
      </c>
      <c r="I93" s="95"/>
      <c r="J93" s="40" t="e">
        <f t="shared" si="4"/>
        <v>#DIV/0!</v>
      </c>
      <c r="M93" s="218"/>
      <c r="P93" s="218"/>
      <c r="Q93" s="218"/>
      <c r="R93" s="218"/>
    </row>
    <row r="94" spans="1:21" s="112" customFormat="1" hidden="1" x14ac:dyDescent="0.2">
      <c r="A94" s="357"/>
      <c r="B94" s="47">
        <v>30</v>
      </c>
      <c r="C94" s="353" t="s">
        <v>293</v>
      </c>
      <c r="D94" s="108" t="s">
        <v>379</v>
      </c>
      <c r="E94" s="45"/>
      <c r="F94" s="217"/>
      <c r="G94" s="40"/>
      <c r="H94" s="95">
        <f>E94*G94</f>
        <v>0</v>
      </c>
      <c r="I94" s="95"/>
      <c r="J94" s="40" t="e">
        <f t="shared" si="4"/>
        <v>#DIV/0!</v>
      </c>
      <c r="M94" s="218"/>
      <c r="P94" s="218"/>
      <c r="Q94" s="218"/>
      <c r="R94" s="218"/>
    </row>
    <row r="95" spans="1:21" s="112" customFormat="1" hidden="1" x14ac:dyDescent="0.2">
      <c r="A95" s="357"/>
      <c r="B95" s="47">
        <v>31</v>
      </c>
      <c r="C95" s="353" t="s">
        <v>293</v>
      </c>
      <c r="D95" s="110" t="s">
        <v>380</v>
      </c>
      <c r="E95" s="45"/>
      <c r="F95" s="217"/>
      <c r="G95" s="40"/>
      <c r="H95" s="95">
        <f t="shared" ref="H95:H102" si="5">E95*G95</f>
        <v>0</v>
      </c>
      <c r="I95" s="95"/>
      <c r="J95" s="40" t="e">
        <f t="shared" si="4"/>
        <v>#DIV/0!</v>
      </c>
      <c r="M95" s="218"/>
      <c r="P95" s="218"/>
      <c r="Q95" s="218"/>
      <c r="R95" s="218"/>
    </row>
    <row r="96" spans="1:21" s="112" customFormat="1" hidden="1" x14ac:dyDescent="0.2">
      <c r="A96" s="357"/>
      <c r="B96" s="47">
        <v>38</v>
      </c>
      <c r="C96" s="353" t="s">
        <v>293</v>
      </c>
      <c r="D96" s="110" t="s">
        <v>381</v>
      </c>
      <c r="E96" s="45"/>
      <c r="F96" s="217"/>
      <c r="G96" s="40"/>
      <c r="H96" s="95">
        <f t="shared" si="5"/>
        <v>0</v>
      </c>
      <c r="I96" s="95"/>
      <c r="J96" s="40" t="e">
        <f t="shared" si="4"/>
        <v>#DIV/0!</v>
      </c>
      <c r="M96" s="218"/>
      <c r="P96" s="218"/>
      <c r="Q96" s="218"/>
      <c r="R96" s="218"/>
    </row>
    <row r="97" spans="1:21" s="112" customFormat="1" hidden="1" x14ac:dyDescent="0.2">
      <c r="A97" s="368"/>
      <c r="B97" s="47">
        <v>40</v>
      </c>
      <c r="C97" s="353" t="s">
        <v>293</v>
      </c>
      <c r="D97" s="108" t="s">
        <v>382</v>
      </c>
      <c r="E97" s="45"/>
      <c r="F97" s="217"/>
      <c r="G97" s="40"/>
      <c r="H97" s="95">
        <f t="shared" si="5"/>
        <v>0</v>
      </c>
      <c r="I97" s="95"/>
      <c r="J97" s="40" t="e">
        <f t="shared" si="4"/>
        <v>#DIV/0!</v>
      </c>
      <c r="M97" s="218"/>
      <c r="P97" s="218"/>
      <c r="Q97" s="218"/>
      <c r="R97" s="218"/>
    </row>
    <row r="98" spans="1:21" s="112" customFormat="1" hidden="1" x14ac:dyDescent="0.2">
      <c r="A98" s="357"/>
      <c r="B98" s="47">
        <v>41</v>
      </c>
      <c r="C98" s="353" t="s">
        <v>293</v>
      </c>
      <c r="D98" s="110" t="s">
        <v>383</v>
      </c>
      <c r="E98" s="45"/>
      <c r="F98" s="217"/>
      <c r="G98" s="40"/>
      <c r="H98" s="95">
        <f t="shared" si="5"/>
        <v>0</v>
      </c>
      <c r="I98" s="95"/>
      <c r="J98" s="40" t="e">
        <f t="shared" si="4"/>
        <v>#DIV/0!</v>
      </c>
      <c r="M98" s="218"/>
      <c r="P98" s="218"/>
      <c r="Q98" s="218"/>
      <c r="R98" s="218"/>
    </row>
    <row r="99" spans="1:21" s="112" customFormat="1" hidden="1" x14ac:dyDescent="0.2">
      <c r="A99" s="357"/>
      <c r="B99" s="47">
        <v>45</v>
      </c>
      <c r="C99" s="353" t="s">
        <v>293</v>
      </c>
      <c r="D99" s="110" t="s">
        <v>384</v>
      </c>
      <c r="E99" s="45"/>
      <c r="F99" s="217"/>
      <c r="G99" s="40"/>
      <c r="H99" s="95">
        <f t="shared" si="5"/>
        <v>0</v>
      </c>
      <c r="I99" s="95"/>
      <c r="J99" s="40" t="e">
        <f t="shared" si="4"/>
        <v>#DIV/0!</v>
      </c>
      <c r="M99" s="218"/>
      <c r="P99" s="218"/>
      <c r="Q99" s="218"/>
      <c r="R99" s="218"/>
    </row>
    <row r="100" spans="1:21" s="112" customFormat="1" hidden="1" x14ac:dyDescent="0.2">
      <c r="A100" s="357"/>
      <c r="B100" s="47">
        <v>47</v>
      </c>
      <c r="C100" s="353" t="s">
        <v>293</v>
      </c>
      <c r="D100" s="110" t="s">
        <v>385</v>
      </c>
      <c r="E100" s="45"/>
      <c r="F100" s="217"/>
      <c r="G100" s="40"/>
      <c r="H100" s="95">
        <f t="shared" si="5"/>
        <v>0</v>
      </c>
      <c r="I100" s="95"/>
      <c r="J100" s="40" t="e">
        <f t="shared" si="4"/>
        <v>#DIV/0!</v>
      </c>
      <c r="M100" s="218"/>
      <c r="P100" s="218"/>
      <c r="Q100" s="218"/>
      <c r="R100" s="218"/>
    </row>
    <row r="101" spans="1:21" s="112" customFormat="1" hidden="1" x14ac:dyDescent="0.2">
      <c r="A101" s="357"/>
      <c r="B101" s="47">
        <v>48</v>
      </c>
      <c r="C101" s="353" t="s">
        <v>293</v>
      </c>
      <c r="D101" s="110" t="s">
        <v>386</v>
      </c>
      <c r="E101" s="45"/>
      <c r="F101" s="217"/>
      <c r="G101" s="40"/>
      <c r="H101" s="95">
        <f t="shared" si="5"/>
        <v>0</v>
      </c>
      <c r="I101" s="95"/>
      <c r="J101" s="40" t="e">
        <f t="shared" si="4"/>
        <v>#DIV/0!</v>
      </c>
      <c r="M101" s="218"/>
      <c r="P101" s="218"/>
      <c r="Q101" s="218"/>
      <c r="R101" s="218"/>
    </row>
    <row r="102" spans="1:21" s="112" customFormat="1" hidden="1" x14ac:dyDescent="0.2">
      <c r="A102" s="357"/>
      <c r="B102" s="47">
        <v>50</v>
      </c>
      <c r="C102" s="353" t="s">
        <v>293</v>
      </c>
      <c r="D102" s="108" t="s">
        <v>387</v>
      </c>
      <c r="E102" s="45"/>
      <c r="F102" s="217"/>
      <c r="G102" s="40"/>
      <c r="H102" s="95">
        <f t="shared" si="5"/>
        <v>0</v>
      </c>
      <c r="I102" s="95"/>
      <c r="J102" s="40" t="e">
        <f t="shared" si="4"/>
        <v>#DIV/0!</v>
      </c>
      <c r="M102" s="218"/>
      <c r="P102" s="218"/>
      <c r="Q102" s="218"/>
      <c r="R102" s="218"/>
    </row>
    <row r="103" spans="1:21" s="112" customFormat="1" ht="12.75" hidden="1" customHeight="1" x14ac:dyDescent="0.2">
      <c r="A103" s="357"/>
      <c r="B103" s="47">
        <v>52</v>
      </c>
      <c r="C103" s="353" t="s">
        <v>293</v>
      </c>
      <c r="D103" s="110" t="s">
        <v>388</v>
      </c>
      <c r="E103" s="45"/>
      <c r="F103" s="109"/>
      <c r="G103" s="40"/>
      <c r="H103" s="95">
        <f>E103*G103</f>
        <v>0</v>
      </c>
      <c r="I103" s="95"/>
      <c r="J103" s="40" t="e">
        <f t="shared" si="4"/>
        <v>#DIV/0!</v>
      </c>
      <c r="M103" s="218"/>
      <c r="P103" s="218"/>
      <c r="Q103" s="218"/>
      <c r="R103" s="218"/>
      <c r="U103" s="264"/>
    </row>
    <row r="104" spans="1:21" s="112" customFormat="1" ht="12.75" hidden="1" customHeight="1" x14ac:dyDescent="0.2">
      <c r="A104" s="357"/>
      <c r="B104" s="47">
        <v>54</v>
      </c>
      <c r="C104" s="353" t="s">
        <v>293</v>
      </c>
      <c r="D104" s="110" t="s">
        <v>389</v>
      </c>
      <c r="E104" s="45"/>
      <c r="F104" s="109"/>
      <c r="G104" s="40"/>
      <c r="H104" s="95">
        <f>E104*G104</f>
        <v>0</v>
      </c>
      <c r="I104" s="95"/>
      <c r="J104" s="40" t="e">
        <f t="shared" si="4"/>
        <v>#DIV/0!</v>
      </c>
      <c r="M104" s="218"/>
      <c r="P104" s="218"/>
      <c r="Q104" s="218"/>
      <c r="R104" s="218"/>
      <c r="U104" s="264"/>
    </row>
    <row r="105" spans="1:21" s="112" customFormat="1" hidden="1" x14ac:dyDescent="0.2">
      <c r="A105" s="357"/>
      <c r="B105" s="47">
        <v>80</v>
      </c>
      <c r="C105" s="353" t="s">
        <v>293</v>
      </c>
      <c r="D105" s="108" t="s">
        <v>390</v>
      </c>
      <c r="E105" s="45"/>
      <c r="F105" s="217"/>
      <c r="G105" s="40"/>
      <c r="H105" s="95">
        <f t="shared" ref="H105" si="6">E105*G105</f>
        <v>0</v>
      </c>
      <c r="I105" s="95"/>
      <c r="J105" s="40" t="e">
        <f t="shared" si="4"/>
        <v>#DIV/0!</v>
      </c>
      <c r="M105" s="218"/>
      <c r="P105" s="218"/>
      <c r="Q105" s="218"/>
      <c r="R105" s="218"/>
    </row>
    <row r="106" spans="1:21" s="112" customFormat="1" ht="12.75" hidden="1" customHeight="1" x14ac:dyDescent="0.2">
      <c r="A106" s="357"/>
      <c r="B106" s="47">
        <v>81</v>
      </c>
      <c r="C106" s="353" t="s">
        <v>293</v>
      </c>
      <c r="D106" s="110" t="s">
        <v>391</v>
      </c>
      <c r="E106" s="45"/>
      <c r="F106" s="109"/>
      <c r="G106" s="40"/>
      <c r="H106" s="95">
        <f>E106*G106</f>
        <v>0</v>
      </c>
      <c r="I106" s="95"/>
      <c r="J106" s="40" t="e">
        <f t="shared" si="4"/>
        <v>#DIV/0!</v>
      </c>
      <c r="M106" s="218"/>
      <c r="P106" s="218"/>
      <c r="Q106" s="218"/>
      <c r="R106" s="218"/>
      <c r="U106" s="264"/>
    </row>
    <row r="107" spans="1:21" s="112" customFormat="1" ht="12.75" hidden="1" customHeight="1" x14ac:dyDescent="0.2">
      <c r="A107" s="357"/>
      <c r="B107" s="47">
        <v>82</v>
      </c>
      <c r="C107" s="353" t="s">
        <v>293</v>
      </c>
      <c r="D107" s="110" t="s">
        <v>392</v>
      </c>
      <c r="E107" s="45"/>
      <c r="F107" s="109"/>
      <c r="G107" s="40"/>
      <c r="H107" s="95">
        <f>E107*G107</f>
        <v>0</v>
      </c>
      <c r="I107" s="95"/>
      <c r="J107" s="40" t="e">
        <f t="shared" si="4"/>
        <v>#DIV/0!</v>
      </c>
      <c r="M107" s="218"/>
      <c r="P107" s="218"/>
      <c r="Q107" s="218"/>
      <c r="R107" s="218"/>
      <c r="U107" s="264"/>
    </row>
    <row r="108" spans="1:21" s="112" customFormat="1" ht="6.6" hidden="1" customHeight="1" x14ac:dyDescent="0.2">
      <c r="A108" s="357"/>
      <c r="B108" s="47"/>
      <c r="C108" s="47"/>
      <c r="D108" s="44"/>
      <c r="E108" s="45"/>
      <c r="F108" s="109"/>
      <c r="G108" s="40"/>
      <c r="H108" s="95"/>
      <c r="I108" s="95"/>
      <c r="J108" s="40"/>
      <c r="M108" s="218"/>
      <c r="P108" s="218"/>
      <c r="Q108" s="218"/>
      <c r="R108" s="218"/>
    </row>
    <row r="109" spans="1:21" s="119" customFormat="1" ht="12.75" customHeight="1" x14ac:dyDescent="0.2">
      <c r="A109" s="360" t="s">
        <v>190</v>
      </c>
      <c r="B109" s="365" t="s">
        <v>293</v>
      </c>
      <c r="C109" s="365" t="s">
        <v>293</v>
      </c>
      <c r="D109" s="124" t="s">
        <v>12</v>
      </c>
      <c r="E109" s="114"/>
      <c r="F109" s="115"/>
      <c r="G109" s="116"/>
      <c r="H109" s="117"/>
      <c r="I109" s="117">
        <f>SUM(H109:H124)</f>
        <v>0</v>
      </c>
      <c r="J109" s="116" t="e">
        <f t="shared" ref="J109:J172" si="7">H109/J$16</f>
        <v>#DIV/0!</v>
      </c>
      <c r="M109" s="248"/>
      <c r="P109" s="248"/>
      <c r="Q109" s="248"/>
      <c r="R109" s="218"/>
      <c r="U109" s="265"/>
    </row>
    <row r="110" spans="1:21" s="112" customFormat="1" ht="12.75" customHeight="1" x14ac:dyDescent="0.2">
      <c r="A110" s="357"/>
      <c r="B110" s="47">
        <v>20</v>
      </c>
      <c r="C110" s="353" t="s">
        <v>293</v>
      </c>
      <c r="D110" s="108" t="s">
        <v>393</v>
      </c>
      <c r="E110" s="45"/>
      <c r="F110" s="109"/>
      <c r="G110" s="40"/>
      <c r="H110" s="95">
        <f t="shared" ref="H110:H123" si="8">E110*G110</f>
        <v>0</v>
      </c>
      <c r="I110" s="95"/>
      <c r="J110" s="40" t="e">
        <f t="shared" si="7"/>
        <v>#DIV/0!</v>
      </c>
      <c r="M110" s="218"/>
      <c r="P110" s="218"/>
      <c r="Q110" s="218"/>
      <c r="R110" s="218"/>
      <c r="U110" s="264"/>
    </row>
    <row r="111" spans="1:21" s="112" customFormat="1" ht="12.75" customHeight="1" x14ac:dyDescent="0.2">
      <c r="A111" s="357"/>
      <c r="B111" s="47">
        <v>21</v>
      </c>
      <c r="C111" s="353" t="s">
        <v>293</v>
      </c>
      <c r="D111" s="110" t="s">
        <v>394</v>
      </c>
      <c r="E111" s="45"/>
      <c r="F111" s="109"/>
      <c r="G111" s="40"/>
      <c r="H111" s="95">
        <f t="shared" si="8"/>
        <v>0</v>
      </c>
      <c r="I111" s="95"/>
      <c r="J111" s="40" t="e">
        <f t="shared" si="7"/>
        <v>#DIV/0!</v>
      </c>
      <c r="M111" s="218"/>
      <c r="P111" s="218"/>
      <c r="Q111" s="218"/>
      <c r="R111" s="218"/>
      <c r="U111" s="264"/>
    </row>
    <row r="112" spans="1:21" s="112" customFormat="1" x14ac:dyDescent="0.2">
      <c r="A112" s="357"/>
      <c r="B112" s="47"/>
      <c r="C112" s="353">
        <v>13</v>
      </c>
      <c r="D112" s="367" t="s">
        <v>395</v>
      </c>
      <c r="E112" s="45"/>
      <c r="F112" s="217"/>
      <c r="G112" s="40"/>
      <c r="H112" s="95">
        <f t="shared" si="8"/>
        <v>0</v>
      </c>
      <c r="I112" s="95"/>
      <c r="J112" s="40" t="e">
        <f t="shared" si="7"/>
        <v>#DIV/0!</v>
      </c>
      <c r="M112" s="218"/>
      <c r="P112" s="218"/>
      <c r="Q112" s="218"/>
      <c r="R112" s="218"/>
    </row>
    <row r="113" spans="1:21" s="112" customFormat="1" x14ac:dyDescent="0.2">
      <c r="A113" s="357"/>
      <c r="B113" s="47">
        <v>22</v>
      </c>
      <c r="C113" s="353" t="s">
        <v>293</v>
      </c>
      <c r="D113" s="110" t="s">
        <v>396</v>
      </c>
      <c r="E113" s="45"/>
      <c r="F113" s="217"/>
      <c r="G113" s="40"/>
      <c r="H113" s="95">
        <f t="shared" si="8"/>
        <v>0</v>
      </c>
      <c r="I113" s="95"/>
      <c r="J113" s="40" t="e">
        <f t="shared" si="7"/>
        <v>#DIV/0!</v>
      </c>
      <c r="M113" s="218"/>
      <c r="P113" s="218"/>
      <c r="Q113" s="218"/>
      <c r="R113" s="218"/>
    </row>
    <row r="114" spans="1:21" s="112" customFormat="1" hidden="1" x14ac:dyDescent="0.2">
      <c r="A114" s="357"/>
      <c r="B114" s="47">
        <v>23</v>
      </c>
      <c r="C114" s="353" t="s">
        <v>293</v>
      </c>
      <c r="D114" s="110" t="s">
        <v>397</v>
      </c>
      <c r="E114" s="45"/>
      <c r="F114" s="217"/>
      <c r="G114" s="40"/>
      <c r="H114" s="95">
        <f t="shared" si="8"/>
        <v>0</v>
      </c>
      <c r="I114" s="95"/>
      <c r="J114" s="40" t="e">
        <f t="shared" si="7"/>
        <v>#DIV/0!</v>
      </c>
      <c r="M114" s="218"/>
      <c r="P114" s="218"/>
      <c r="Q114" s="218"/>
      <c r="R114" s="218"/>
    </row>
    <row r="115" spans="1:21" s="112" customFormat="1" x14ac:dyDescent="0.2">
      <c r="A115" s="357"/>
      <c r="B115" s="47">
        <v>40</v>
      </c>
      <c r="C115" s="353" t="s">
        <v>293</v>
      </c>
      <c r="D115" s="108" t="s">
        <v>398</v>
      </c>
      <c r="E115" s="45"/>
      <c r="F115" s="217"/>
      <c r="G115" s="40"/>
      <c r="H115" s="95">
        <f t="shared" si="8"/>
        <v>0</v>
      </c>
      <c r="I115" s="95"/>
      <c r="J115" s="40" t="e">
        <f t="shared" si="7"/>
        <v>#DIV/0!</v>
      </c>
      <c r="M115" s="218"/>
      <c r="P115" s="218"/>
      <c r="Q115" s="218"/>
      <c r="R115" s="218"/>
    </row>
    <row r="116" spans="1:21" s="112" customFormat="1" x14ac:dyDescent="0.2">
      <c r="A116" s="357"/>
      <c r="B116" s="47">
        <v>41</v>
      </c>
      <c r="C116" s="353" t="s">
        <v>293</v>
      </c>
      <c r="D116" s="110" t="s">
        <v>399</v>
      </c>
      <c r="E116" s="45"/>
      <c r="F116" s="217"/>
      <c r="G116" s="40"/>
      <c r="H116" s="95">
        <f t="shared" si="8"/>
        <v>0</v>
      </c>
      <c r="I116" s="95"/>
      <c r="J116" s="40" t="e">
        <f t="shared" si="7"/>
        <v>#DIV/0!</v>
      </c>
      <c r="M116" s="218"/>
      <c r="P116" s="218"/>
      <c r="Q116" s="218"/>
      <c r="R116" s="218"/>
    </row>
    <row r="117" spans="1:21" s="112" customFormat="1" x14ac:dyDescent="0.2">
      <c r="A117" s="357"/>
      <c r="B117" s="47"/>
      <c r="C117" s="353">
        <v>13</v>
      </c>
      <c r="D117" s="367" t="s">
        <v>400</v>
      </c>
      <c r="E117" s="45"/>
      <c r="F117" s="217"/>
      <c r="G117" s="40"/>
      <c r="H117" s="95">
        <f t="shared" si="8"/>
        <v>0</v>
      </c>
      <c r="I117" s="95"/>
      <c r="J117" s="40" t="e">
        <f t="shared" si="7"/>
        <v>#DIV/0!</v>
      </c>
      <c r="M117" s="218"/>
      <c r="P117" s="218"/>
      <c r="Q117" s="218"/>
      <c r="R117" s="218"/>
    </row>
    <row r="118" spans="1:21" s="112" customFormat="1" x14ac:dyDescent="0.2">
      <c r="A118" s="357"/>
      <c r="B118" s="47"/>
      <c r="C118" s="353">
        <v>16</v>
      </c>
      <c r="D118" s="367" t="s">
        <v>401</v>
      </c>
      <c r="E118" s="45"/>
      <c r="F118" s="217"/>
      <c r="G118" s="40"/>
      <c r="H118" s="95">
        <f t="shared" si="8"/>
        <v>0</v>
      </c>
      <c r="I118" s="95"/>
      <c r="J118" s="40" t="e">
        <f t="shared" si="7"/>
        <v>#DIV/0!</v>
      </c>
      <c r="M118" s="218"/>
      <c r="P118" s="218"/>
      <c r="Q118" s="218"/>
      <c r="R118" s="218"/>
    </row>
    <row r="119" spans="1:21" s="112" customFormat="1" x14ac:dyDescent="0.2">
      <c r="A119" s="357"/>
      <c r="B119" s="47">
        <v>43</v>
      </c>
      <c r="C119" s="353" t="s">
        <v>293</v>
      </c>
      <c r="D119" s="110" t="s">
        <v>402</v>
      </c>
      <c r="E119" s="45"/>
      <c r="F119" s="217"/>
      <c r="G119" s="40"/>
      <c r="H119" s="95">
        <f t="shared" si="8"/>
        <v>0</v>
      </c>
      <c r="I119" s="95"/>
      <c r="J119" s="40" t="e">
        <f t="shared" si="7"/>
        <v>#DIV/0!</v>
      </c>
      <c r="M119" s="218"/>
      <c r="P119" s="218"/>
      <c r="Q119" s="218"/>
      <c r="R119" s="218"/>
    </row>
    <row r="120" spans="1:21" s="112" customFormat="1" x14ac:dyDescent="0.2">
      <c r="A120" s="357"/>
      <c r="B120" s="47"/>
      <c r="C120" s="353">
        <v>13</v>
      </c>
      <c r="D120" s="367" t="s">
        <v>403</v>
      </c>
      <c r="E120" s="45"/>
      <c r="F120" s="217"/>
      <c r="G120" s="40"/>
      <c r="H120" s="95">
        <f t="shared" si="8"/>
        <v>0</v>
      </c>
      <c r="I120" s="95"/>
      <c r="J120" s="40" t="e">
        <f t="shared" si="7"/>
        <v>#DIV/0!</v>
      </c>
      <c r="M120" s="218"/>
      <c r="P120" s="218"/>
      <c r="Q120" s="218"/>
      <c r="R120" s="218"/>
    </row>
    <row r="121" spans="1:21" s="112" customFormat="1" x14ac:dyDescent="0.2">
      <c r="A121" s="357"/>
      <c r="B121" s="47"/>
      <c r="C121" s="353">
        <v>16</v>
      </c>
      <c r="D121" s="367" t="s">
        <v>404</v>
      </c>
      <c r="E121" s="45"/>
      <c r="F121" s="217"/>
      <c r="G121" s="40"/>
      <c r="H121" s="95">
        <f t="shared" si="8"/>
        <v>0</v>
      </c>
      <c r="I121" s="95"/>
      <c r="J121" s="40" t="e">
        <f t="shared" si="7"/>
        <v>#DIV/0!</v>
      </c>
      <c r="M121" s="218"/>
      <c r="P121" s="218"/>
      <c r="Q121" s="218"/>
      <c r="R121" s="218"/>
    </row>
    <row r="122" spans="1:21" s="112" customFormat="1" x14ac:dyDescent="0.2">
      <c r="A122" s="368"/>
      <c r="B122" s="47">
        <v>70</v>
      </c>
      <c r="C122" s="353" t="s">
        <v>293</v>
      </c>
      <c r="D122" s="108" t="s">
        <v>405</v>
      </c>
      <c r="E122" s="45"/>
      <c r="F122" s="217"/>
      <c r="G122" s="40"/>
      <c r="H122" s="95">
        <f t="shared" si="8"/>
        <v>0</v>
      </c>
      <c r="I122" s="95"/>
      <c r="J122" s="40" t="e">
        <f t="shared" si="7"/>
        <v>#DIV/0!</v>
      </c>
      <c r="M122" s="218"/>
      <c r="P122" s="218"/>
      <c r="Q122" s="218"/>
      <c r="R122" s="218"/>
    </row>
    <row r="123" spans="1:21" s="112" customFormat="1" x14ac:dyDescent="0.2">
      <c r="A123" s="357"/>
      <c r="B123" s="47">
        <v>72</v>
      </c>
      <c r="C123" s="353" t="s">
        <v>293</v>
      </c>
      <c r="D123" s="110" t="s">
        <v>406</v>
      </c>
      <c r="E123" s="45"/>
      <c r="F123" s="217"/>
      <c r="G123" s="40"/>
      <c r="H123" s="95">
        <f t="shared" si="8"/>
        <v>0</v>
      </c>
      <c r="I123" s="95"/>
      <c r="J123" s="40" t="e">
        <f t="shared" si="7"/>
        <v>#DIV/0!</v>
      </c>
      <c r="M123" s="218"/>
      <c r="P123" s="218"/>
      <c r="Q123" s="218"/>
      <c r="R123" s="218"/>
    </row>
    <row r="124" spans="1:21" s="112" customFormat="1" ht="6.6" customHeight="1" x14ac:dyDescent="0.2">
      <c r="A124" s="357"/>
      <c r="B124" s="47"/>
      <c r="C124" s="47"/>
      <c r="D124" s="44"/>
      <c r="E124" s="45"/>
      <c r="F124" s="109"/>
      <c r="G124" s="40"/>
      <c r="H124" s="95"/>
      <c r="I124" s="95"/>
      <c r="J124" s="40"/>
      <c r="M124" s="218"/>
      <c r="P124" s="218"/>
      <c r="Q124" s="218"/>
      <c r="R124" s="218"/>
    </row>
    <row r="125" spans="1:21" s="119" customFormat="1" ht="12.75" customHeight="1" x14ac:dyDescent="0.2">
      <c r="A125" s="360" t="s">
        <v>191</v>
      </c>
      <c r="B125" s="365" t="s">
        <v>293</v>
      </c>
      <c r="C125" s="365" t="s">
        <v>293</v>
      </c>
      <c r="D125" s="124" t="s">
        <v>14</v>
      </c>
      <c r="E125" s="114"/>
      <c r="F125" s="115"/>
      <c r="G125" s="116"/>
      <c r="H125" s="117"/>
      <c r="I125" s="117">
        <f>SUM(H125:H147)</f>
        <v>0</v>
      </c>
      <c r="J125" s="116" t="e">
        <f t="shared" si="7"/>
        <v>#DIV/0!</v>
      </c>
      <c r="M125" s="248"/>
      <c r="P125" s="248"/>
      <c r="Q125" s="248"/>
      <c r="R125" s="218"/>
      <c r="U125" s="265"/>
    </row>
    <row r="126" spans="1:21" s="112" customFormat="1" ht="12.75" hidden="1" customHeight="1" x14ac:dyDescent="0.2">
      <c r="A126" s="357"/>
      <c r="B126" s="47">
        <v>10</v>
      </c>
      <c r="C126" s="353" t="s">
        <v>293</v>
      </c>
      <c r="D126" s="108" t="s">
        <v>407</v>
      </c>
      <c r="E126" s="45"/>
      <c r="F126" s="109"/>
      <c r="G126" s="40"/>
      <c r="H126" s="95">
        <f t="shared" ref="H126:H146" si="9">E126*G126</f>
        <v>0</v>
      </c>
      <c r="I126" s="95"/>
      <c r="J126" s="40" t="e">
        <f t="shared" si="7"/>
        <v>#DIV/0!</v>
      </c>
      <c r="M126" s="218"/>
      <c r="P126" s="218"/>
      <c r="Q126" s="218"/>
      <c r="R126" s="218"/>
      <c r="U126" s="264"/>
    </row>
    <row r="127" spans="1:21" s="112" customFormat="1" ht="12.75" hidden="1" customHeight="1" x14ac:dyDescent="0.2">
      <c r="A127" s="357"/>
      <c r="B127" s="47">
        <v>12</v>
      </c>
      <c r="C127" s="353" t="s">
        <v>293</v>
      </c>
      <c r="D127" s="110" t="s">
        <v>408</v>
      </c>
      <c r="E127" s="45"/>
      <c r="F127" s="109"/>
      <c r="G127" s="40"/>
      <c r="H127" s="95">
        <f t="shared" si="9"/>
        <v>0</v>
      </c>
      <c r="I127" s="95"/>
      <c r="J127" s="40" t="e">
        <f t="shared" si="7"/>
        <v>#DIV/0!</v>
      </c>
      <c r="M127" s="218"/>
      <c r="P127" s="218"/>
      <c r="Q127" s="218"/>
      <c r="R127" s="218"/>
      <c r="U127" s="264"/>
    </row>
    <row r="128" spans="1:21" s="112" customFormat="1" hidden="1" x14ac:dyDescent="0.2">
      <c r="A128" s="357"/>
      <c r="B128" s="47">
        <v>14</v>
      </c>
      <c r="C128" s="353" t="s">
        <v>293</v>
      </c>
      <c r="D128" s="110" t="s">
        <v>409</v>
      </c>
      <c r="E128" s="45"/>
      <c r="F128" s="217"/>
      <c r="G128" s="40"/>
      <c r="H128" s="95">
        <f t="shared" si="9"/>
        <v>0</v>
      </c>
      <c r="I128" s="95"/>
      <c r="J128" s="40" t="e">
        <f t="shared" si="7"/>
        <v>#DIV/0!</v>
      </c>
      <c r="M128" s="218"/>
      <c r="P128" s="218"/>
      <c r="Q128" s="218"/>
      <c r="R128" s="218"/>
    </row>
    <row r="129" spans="1:18" s="112" customFormat="1" hidden="1" x14ac:dyDescent="0.2">
      <c r="A129" s="357"/>
      <c r="B129" s="47">
        <v>20</v>
      </c>
      <c r="C129" s="353" t="s">
        <v>293</v>
      </c>
      <c r="D129" s="108" t="s">
        <v>410</v>
      </c>
      <c r="E129" s="45"/>
      <c r="F129" s="217"/>
      <c r="G129" s="40"/>
      <c r="H129" s="95">
        <f t="shared" si="9"/>
        <v>0</v>
      </c>
      <c r="I129" s="95"/>
      <c r="J129" s="40" t="e">
        <f t="shared" si="7"/>
        <v>#DIV/0!</v>
      </c>
      <c r="M129" s="218"/>
      <c r="P129" s="218"/>
      <c r="Q129" s="218"/>
      <c r="R129" s="218"/>
    </row>
    <row r="130" spans="1:18" s="112" customFormat="1" hidden="1" x14ac:dyDescent="0.2">
      <c r="A130" s="357"/>
      <c r="B130" s="47">
        <v>30</v>
      </c>
      <c r="C130" s="353" t="s">
        <v>293</v>
      </c>
      <c r="D130" s="108" t="s">
        <v>411</v>
      </c>
      <c r="E130" s="45"/>
      <c r="F130" s="217"/>
      <c r="G130" s="40"/>
      <c r="H130" s="95">
        <f t="shared" si="9"/>
        <v>0</v>
      </c>
      <c r="I130" s="95"/>
      <c r="J130" s="40" t="e">
        <f t="shared" si="7"/>
        <v>#DIV/0!</v>
      </c>
      <c r="M130" s="218"/>
      <c r="P130" s="218"/>
      <c r="Q130" s="218"/>
      <c r="R130" s="218"/>
    </row>
    <row r="131" spans="1:18" s="112" customFormat="1" hidden="1" x14ac:dyDescent="0.2">
      <c r="A131" s="357"/>
      <c r="B131" s="47">
        <v>40</v>
      </c>
      <c r="C131" s="353" t="s">
        <v>293</v>
      </c>
      <c r="D131" s="108" t="s">
        <v>412</v>
      </c>
      <c r="E131" s="45"/>
      <c r="F131" s="217"/>
      <c r="G131" s="40"/>
      <c r="H131" s="95">
        <f t="shared" si="9"/>
        <v>0</v>
      </c>
      <c r="I131" s="95"/>
      <c r="J131" s="40" t="e">
        <f t="shared" si="7"/>
        <v>#DIV/0!</v>
      </c>
      <c r="M131" s="218"/>
      <c r="P131" s="218"/>
      <c r="Q131" s="218"/>
      <c r="R131" s="218"/>
    </row>
    <row r="132" spans="1:18" s="112" customFormat="1" hidden="1" x14ac:dyDescent="0.2">
      <c r="A132" s="357"/>
      <c r="B132" s="47">
        <v>41</v>
      </c>
      <c r="C132" s="353" t="s">
        <v>293</v>
      </c>
      <c r="D132" s="110" t="s">
        <v>413</v>
      </c>
      <c r="E132" s="45"/>
      <c r="F132" s="217"/>
      <c r="G132" s="40"/>
      <c r="H132" s="95">
        <f t="shared" si="9"/>
        <v>0</v>
      </c>
      <c r="I132" s="95"/>
      <c r="J132" s="40" t="e">
        <f t="shared" si="7"/>
        <v>#DIV/0!</v>
      </c>
      <c r="M132" s="218"/>
      <c r="P132" s="218"/>
      <c r="Q132" s="218"/>
      <c r="R132" s="218"/>
    </row>
    <row r="133" spans="1:18" s="112" customFormat="1" x14ac:dyDescent="0.2">
      <c r="A133" s="368"/>
      <c r="B133" s="47">
        <v>50</v>
      </c>
      <c r="C133" s="353" t="s">
        <v>293</v>
      </c>
      <c r="D133" s="108" t="s">
        <v>414</v>
      </c>
      <c r="E133" s="45"/>
      <c r="F133" s="217"/>
      <c r="G133" s="40"/>
      <c r="H133" s="95">
        <f t="shared" si="9"/>
        <v>0</v>
      </c>
      <c r="I133" s="95"/>
      <c r="J133" s="40" t="e">
        <f t="shared" si="7"/>
        <v>#DIV/0!</v>
      </c>
      <c r="M133" s="218"/>
      <c r="P133" s="218"/>
      <c r="Q133" s="218"/>
      <c r="R133" s="218"/>
    </row>
    <row r="134" spans="1:18" s="112" customFormat="1" x14ac:dyDescent="0.2">
      <c r="A134" s="357"/>
      <c r="B134" s="47">
        <v>51</v>
      </c>
      <c r="C134" s="353" t="s">
        <v>293</v>
      </c>
      <c r="D134" s="110" t="s">
        <v>415</v>
      </c>
      <c r="E134" s="45"/>
      <c r="F134" s="217"/>
      <c r="G134" s="40"/>
      <c r="H134" s="95">
        <f t="shared" si="9"/>
        <v>0</v>
      </c>
      <c r="I134" s="95"/>
      <c r="J134" s="40" t="e">
        <f t="shared" si="7"/>
        <v>#DIV/0!</v>
      </c>
      <c r="M134" s="218"/>
      <c r="P134" s="218"/>
      <c r="Q134" s="218"/>
      <c r="R134" s="218"/>
    </row>
    <row r="135" spans="1:18" s="112" customFormat="1" x14ac:dyDescent="0.2">
      <c r="A135" s="357"/>
      <c r="B135" s="47"/>
      <c r="C135" s="353">
        <v>13</v>
      </c>
      <c r="D135" s="367" t="s">
        <v>416</v>
      </c>
      <c r="E135" s="45"/>
      <c r="F135" s="217"/>
      <c r="G135" s="40"/>
      <c r="H135" s="95">
        <f t="shared" si="9"/>
        <v>0</v>
      </c>
      <c r="I135" s="95"/>
      <c r="J135" s="40" t="e">
        <f t="shared" si="7"/>
        <v>#DIV/0!</v>
      </c>
      <c r="M135" s="218"/>
      <c r="P135" s="218"/>
      <c r="Q135" s="218"/>
      <c r="R135" s="218"/>
    </row>
    <row r="136" spans="1:18" s="112" customFormat="1" x14ac:dyDescent="0.2">
      <c r="A136" s="357"/>
      <c r="B136" s="47"/>
      <c r="C136" s="353">
        <v>19</v>
      </c>
      <c r="D136" s="367" t="s">
        <v>417</v>
      </c>
      <c r="E136" s="45"/>
      <c r="F136" s="217"/>
      <c r="G136" s="40"/>
      <c r="H136" s="95">
        <f t="shared" si="9"/>
        <v>0</v>
      </c>
      <c r="I136" s="95"/>
      <c r="J136" s="40" t="e">
        <f t="shared" si="7"/>
        <v>#DIV/0!</v>
      </c>
      <c r="M136" s="218"/>
      <c r="P136" s="218"/>
      <c r="Q136" s="218"/>
      <c r="R136" s="218"/>
    </row>
    <row r="137" spans="1:18" s="112" customFormat="1" x14ac:dyDescent="0.2">
      <c r="A137" s="357"/>
      <c r="B137" s="47"/>
      <c r="C137" s="353">
        <v>33</v>
      </c>
      <c r="D137" s="367" t="s">
        <v>418</v>
      </c>
      <c r="E137" s="45"/>
      <c r="F137" s="217"/>
      <c r="G137" s="40"/>
      <c r="H137" s="95">
        <f t="shared" si="9"/>
        <v>0</v>
      </c>
      <c r="I137" s="95"/>
      <c r="J137" s="40" t="e">
        <f t="shared" si="7"/>
        <v>#DIV/0!</v>
      </c>
      <c r="M137" s="218"/>
      <c r="P137" s="218"/>
      <c r="Q137" s="218"/>
      <c r="R137" s="218"/>
    </row>
    <row r="138" spans="1:18" s="112" customFormat="1" x14ac:dyDescent="0.2">
      <c r="A138" s="357"/>
      <c r="B138" s="47"/>
      <c r="C138" s="353">
        <v>36</v>
      </c>
      <c r="D138" s="367" t="s">
        <v>419</v>
      </c>
      <c r="E138" s="45"/>
      <c r="F138" s="217"/>
      <c r="G138" s="40"/>
      <c r="H138" s="95">
        <f t="shared" si="9"/>
        <v>0</v>
      </c>
      <c r="I138" s="95"/>
      <c r="J138" s="40" t="e">
        <f t="shared" si="7"/>
        <v>#DIV/0!</v>
      </c>
      <c r="M138" s="218"/>
      <c r="P138" s="218"/>
      <c r="Q138" s="218"/>
      <c r="R138" s="218"/>
    </row>
    <row r="139" spans="1:18" s="112" customFormat="1" x14ac:dyDescent="0.2">
      <c r="A139" s="357"/>
      <c r="B139" s="47">
        <v>52</v>
      </c>
      <c r="C139" s="353" t="s">
        <v>293</v>
      </c>
      <c r="D139" s="110" t="s">
        <v>420</v>
      </c>
      <c r="E139" s="45"/>
      <c r="F139" s="217"/>
      <c r="G139" s="40"/>
      <c r="H139" s="95">
        <f t="shared" si="9"/>
        <v>0</v>
      </c>
      <c r="I139" s="95"/>
      <c r="J139" s="40" t="e">
        <f t="shared" si="7"/>
        <v>#DIV/0!</v>
      </c>
      <c r="M139" s="218"/>
      <c r="P139" s="218"/>
      <c r="Q139" s="218"/>
      <c r="R139" s="218"/>
    </row>
    <row r="140" spans="1:18" s="112" customFormat="1" x14ac:dyDescent="0.2">
      <c r="A140" s="357"/>
      <c r="B140" s="47">
        <v>55</v>
      </c>
      <c r="C140" s="353" t="s">
        <v>293</v>
      </c>
      <c r="D140" s="110" t="s">
        <v>421</v>
      </c>
      <c r="E140" s="45"/>
      <c r="F140" s="217"/>
      <c r="G140" s="40"/>
      <c r="H140" s="95">
        <f t="shared" si="9"/>
        <v>0</v>
      </c>
      <c r="I140" s="95"/>
      <c r="J140" s="40" t="e">
        <f t="shared" si="7"/>
        <v>#DIV/0!</v>
      </c>
      <c r="M140" s="218"/>
      <c r="P140" s="218"/>
      <c r="Q140" s="218"/>
      <c r="R140" s="218"/>
    </row>
    <row r="141" spans="1:18" s="112" customFormat="1" hidden="1" x14ac:dyDescent="0.2">
      <c r="A141" s="357"/>
      <c r="B141" s="47">
        <v>58</v>
      </c>
      <c r="C141" s="353" t="s">
        <v>293</v>
      </c>
      <c r="D141" s="110" t="s">
        <v>422</v>
      </c>
      <c r="E141" s="45"/>
      <c r="F141" s="217"/>
      <c r="G141" s="40"/>
      <c r="H141" s="95">
        <f t="shared" si="9"/>
        <v>0</v>
      </c>
      <c r="I141" s="95"/>
      <c r="J141" s="40" t="e">
        <f t="shared" si="7"/>
        <v>#DIV/0!</v>
      </c>
      <c r="M141" s="218"/>
      <c r="P141" s="218"/>
      <c r="Q141" s="218"/>
      <c r="R141" s="218"/>
    </row>
    <row r="142" spans="1:18" s="112" customFormat="1" hidden="1" x14ac:dyDescent="0.2">
      <c r="A142" s="357"/>
      <c r="B142" s="47"/>
      <c r="C142" s="353">
        <v>13</v>
      </c>
      <c r="D142" s="367" t="s">
        <v>423</v>
      </c>
      <c r="E142" s="45"/>
      <c r="F142" s="217"/>
      <c r="G142" s="40"/>
      <c r="H142" s="95">
        <f t="shared" si="9"/>
        <v>0</v>
      </c>
      <c r="I142" s="95"/>
      <c r="J142" s="40" t="e">
        <f t="shared" si="7"/>
        <v>#DIV/0!</v>
      </c>
      <c r="M142" s="218"/>
      <c r="P142" s="218"/>
      <c r="Q142" s="218"/>
      <c r="R142" s="218"/>
    </row>
    <row r="143" spans="1:18" s="112" customFormat="1" hidden="1" x14ac:dyDescent="0.2">
      <c r="A143" s="357"/>
      <c r="B143" s="47"/>
      <c r="C143" s="353">
        <v>23</v>
      </c>
      <c r="D143" s="367" t="s">
        <v>424</v>
      </c>
      <c r="E143" s="45"/>
      <c r="F143" s="217"/>
      <c r="G143" s="40"/>
      <c r="H143" s="95">
        <f t="shared" si="9"/>
        <v>0</v>
      </c>
      <c r="I143" s="95"/>
      <c r="J143" s="40" t="e">
        <f t="shared" si="7"/>
        <v>#DIV/0!</v>
      </c>
      <c r="M143" s="218"/>
      <c r="P143" s="218"/>
      <c r="Q143" s="218"/>
      <c r="R143" s="218"/>
    </row>
    <row r="144" spans="1:18" s="112" customFormat="1" hidden="1" x14ac:dyDescent="0.2">
      <c r="A144" s="368"/>
      <c r="B144" s="47">
        <v>70</v>
      </c>
      <c r="C144" s="353" t="s">
        <v>293</v>
      </c>
      <c r="D144" s="108" t="s">
        <v>425</v>
      </c>
      <c r="E144" s="45"/>
      <c r="F144" s="217"/>
      <c r="G144" s="40"/>
      <c r="H144" s="95">
        <f t="shared" si="9"/>
        <v>0</v>
      </c>
      <c r="I144" s="95"/>
      <c r="J144" s="40" t="e">
        <f t="shared" si="7"/>
        <v>#DIV/0!</v>
      </c>
      <c r="M144" s="218"/>
      <c r="P144" s="218"/>
      <c r="Q144" s="218"/>
      <c r="R144" s="218"/>
    </row>
    <row r="145" spans="1:21" s="112" customFormat="1" hidden="1" x14ac:dyDescent="0.2">
      <c r="A145" s="357"/>
      <c r="B145" s="47">
        <v>71</v>
      </c>
      <c r="C145" s="353" t="s">
        <v>293</v>
      </c>
      <c r="D145" s="110" t="s">
        <v>426</v>
      </c>
      <c r="E145" s="45"/>
      <c r="F145" s="217"/>
      <c r="G145" s="40"/>
      <c r="H145" s="95">
        <f t="shared" si="9"/>
        <v>0</v>
      </c>
      <c r="I145" s="95"/>
      <c r="J145" s="40" t="e">
        <f t="shared" si="7"/>
        <v>#DIV/0!</v>
      </c>
      <c r="M145" s="218"/>
      <c r="P145" s="218"/>
      <c r="Q145" s="218"/>
      <c r="R145" s="218"/>
    </row>
    <row r="146" spans="1:21" s="112" customFormat="1" hidden="1" x14ac:dyDescent="0.2">
      <c r="A146" s="357"/>
      <c r="B146" s="47">
        <v>73</v>
      </c>
      <c r="C146" s="353" t="s">
        <v>293</v>
      </c>
      <c r="D146" s="110" t="s">
        <v>427</v>
      </c>
      <c r="E146" s="45"/>
      <c r="F146" s="217"/>
      <c r="G146" s="40"/>
      <c r="H146" s="95">
        <f t="shared" si="9"/>
        <v>0</v>
      </c>
      <c r="I146" s="95"/>
      <c r="J146" s="40" t="e">
        <f t="shared" si="7"/>
        <v>#DIV/0!</v>
      </c>
      <c r="M146" s="218"/>
      <c r="P146" s="218"/>
      <c r="Q146" s="218"/>
      <c r="R146" s="218"/>
    </row>
    <row r="147" spans="1:21" s="112" customFormat="1" ht="6.6" customHeight="1" x14ac:dyDescent="0.2">
      <c r="A147" s="357"/>
      <c r="B147" s="47"/>
      <c r="C147" s="47"/>
      <c r="D147" s="44"/>
      <c r="E147" s="45"/>
      <c r="F147" s="109"/>
      <c r="G147" s="40"/>
      <c r="H147" s="95"/>
      <c r="I147" s="95"/>
      <c r="J147" s="40"/>
      <c r="M147" s="218"/>
      <c r="P147" s="218"/>
      <c r="Q147" s="218"/>
      <c r="R147" s="218"/>
    </row>
    <row r="148" spans="1:21" s="119" customFormat="1" ht="12.75" hidden="1" customHeight="1" x14ac:dyDescent="0.2">
      <c r="A148" s="360" t="s">
        <v>192</v>
      </c>
      <c r="B148" s="365" t="s">
        <v>293</v>
      </c>
      <c r="C148" s="365" t="s">
        <v>293</v>
      </c>
      <c r="D148" s="124" t="s">
        <v>428</v>
      </c>
      <c r="E148" s="114"/>
      <c r="F148" s="115"/>
      <c r="G148" s="116"/>
      <c r="H148" s="117"/>
      <c r="I148" s="117">
        <f>SUM(H148:H164)</f>
        <v>0</v>
      </c>
      <c r="J148" s="116" t="e">
        <f t="shared" si="7"/>
        <v>#DIV/0!</v>
      </c>
      <c r="M148" s="248"/>
      <c r="P148" s="248"/>
      <c r="Q148" s="248"/>
      <c r="R148" s="218"/>
      <c r="U148" s="265"/>
    </row>
    <row r="149" spans="1:21" s="112" customFormat="1" ht="12.75" hidden="1" customHeight="1" x14ac:dyDescent="0.2">
      <c r="A149" s="357"/>
      <c r="B149" s="47">
        <v>10</v>
      </c>
      <c r="C149" s="353" t="s">
        <v>293</v>
      </c>
      <c r="D149" s="108" t="s">
        <v>429</v>
      </c>
      <c r="E149" s="45"/>
      <c r="F149" s="109"/>
      <c r="G149" s="40"/>
      <c r="H149" s="95">
        <f>E149*G149</f>
        <v>0</v>
      </c>
      <c r="I149" s="95"/>
      <c r="J149" s="40" t="e">
        <f t="shared" si="7"/>
        <v>#DIV/0!</v>
      </c>
      <c r="M149" s="218"/>
      <c r="P149" s="218"/>
      <c r="Q149" s="218"/>
      <c r="R149" s="218"/>
      <c r="U149" s="264"/>
    </row>
    <row r="150" spans="1:21" s="112" customFormat="1" ht="12.75" hidden="1" customHeight="1" x14ac:dyDescent="0.2">
      <c r="A150" s="357"/>
      <c r="B150" s="47">
        <v>15</v>
      </c>
      <c r="C150" s="353" t="s">
        <v>293</v>
      </c>
      <c r="D150" s="110" t="s">
        <v>430</v>
      </c>
      <c r="E150" s="45"/>
      <c r="F150" s="109"/>
      <c r="G150" s="40"/>
      <c r="H150" s="95">
        <f>E150*G150</f>
        <v>0</v>
      </c>
      <c r="I150" s="95"/>
      <c r="J150" s="40" t="e">
        <f t="shared" si="7"/>
        <v>#DIV/0!</v>
      </c>
      <c r="M150" s="218"/>
      <c r="P150" s="218"/>
      <c r="Q150" s="218"/>
      <c r="R150" s="218"/>
      <c r="U150" s="264"/>
    </row>
    <row r="151" spans="1:21" s="112" customFormat="1" hidden="1" x14ac:dyDescent="0.2">
      <c r="A151" s="357"/>
      <c r="B151" s="47">
        <v>16</v>
      </c>
      <c r="C151" s="353" t="s">
        <v>293</v>
      </c>
      <c r="D151" s="110" t="s">
        <v>431</v>
      </c>
      <c r="E151" s="45"/>
      <c r="F151" s="217"/>
      <c r="G151" s="40"/>
      <c r="H151" s="95">
        <f>E151*G151</f>
        <v>0</v>
      </c>
      <c r="I151" s="95"/>
      <c r="J151" s="40" t="e">
        <f t="shared" si="7"/>
        <v>#DIV/0!</v>
      </c>
      <c r="M151" s="218"/>
      <c r="P151" s="218"/>
      <c r="Q151" s="218"/>
      <c r="R151" s="218"/>
    </row>
    <row r="152" spans="1:21" s="112" customFormat="1" hidden="1" x14ac:dyDescent="0.2">
      <c r="A152" s="357"/>
      <c r="B152" s="47">
        <v>20</v>
      </c>
      <c r="C152" s="353" t="s">
        <v>293</v>
      </c>
      <c r="D152" s="108" t="s">
        <v>432</v>
      </c>
      <c r="E152" s="45"/>
      <c r="F152" s="217"/>
      <c r="G152" s="40"/>
      <c r="H152" s="95">
        <f>E152*G152</f>
        <v>0</v>
      </c>
      <c r="I152" s="95"/>
      <c r="J152" s="40" t="e">
        <f t="shared" si="7"/>
        <v>#DIV/0!</v>
      </c>
      <c r="M152" s="218"/>
      <c r="P152" s="218"/>
      <c r="Q152" s="218"/>
      <c r="R152" s="218"/>
    </row>
    <row r="153" spans="1:21" s="112" customFormat="1" hidden="1" x14ac:dyDescent="0.2">
      <c r="A153" s="357"/>
      <c r="B153" s="47">
        <v>40</v>
      </c>
      <c r="C153" s="353" t="s">
        <v>293</v>
      </c>
      <c r="D153" s="108" t="s">
        <v>433</v>
      </c>
      <c r="E153" s="45"/>
      <c r="F153" s="217"/>
      <c r="G153" s="40"/>
      <c r="H153" s="95">
        <f>E153*G153</f>
        <v>0</v>
      </c>
      <c r="I153" s="95"/>
      <c r="J153" s="40" t="e">
        <f t="shared" si="7"/>
        <v>#DIV/0!</v>
      </c>
      <c r="M153" s="218"/>
      <c r="P153" s="218"/>
      <c r="Q153" s="218"/>
      <c r="R153" s="218"/>
    </row>
    <row r="154" spans="1:21" s="112" customFormat="1" hidden="1" x14ac:dyDescent="0.2">
      <c r="A154" s="357"/>
      <c r="B154" s="47">
        <v>41</v>
      </c>
      <c r="C154" s="353" t="s">
        <v>293</v>
      </c>
      <c r="D154" s="110" t="s">
        <v>434</v>
      </c>
      <c r="E154" s="45"/>
      <c r="F154" s="217"/>
      <c r="G154" s="40"/>
      <c r="H154" s="95">
        <f t="shared" ref="H154:H163" si="10">E154*G154</f>
        <v>0</v>
      </c>
      <c r="I154" s="95"/>
      <c r="J154" s="40" t="e">
        <f t="shared" si="7"/>
        <v>#DIV/0!</v>
      </c>
      <c r="M154" s="218"/>
      <c r="P154" s="218"/>
      <c r="Q154" s="218"/>
      <c r="R154" s="218"/>
    </row>
    <row r="155" spans="1:21" s="112" customFormat="1" hidden="1" x14ac:dyDescent="0.2">
      <c r="A155" s="357"/>
      <c r="B155" s="47">
        <v>42</v>
      </c>
      <c r="C155" s="353" t="s">
        <v>293</v>
      </c>
      <c r="D155" s="110" t="s">
        <v>435</v>
      </c>
      <c r="E155" s="45"/>
      <c r="F155" s="217"/>
      <c r="G155" s="40"/>
      <c r="H155" s="95">
        <f t="shared" si="10"/>
        <v>0</v>
      </c>
      <c r="I155" s="95"/>
      <c r="J155" s="40" t="e">
        <f t="shared" si="7"/>
        <v>#DIV/0!</v>
      </c>
      <c r="M155" s="218"/>
      <c r="P155" s="218"/>
      <c r="Q155" s="218"/>
      <c r="R155" s="218"/>
    </row>
    <row r="156" spans="1:21" s="112" customFormat="1" hidden="1" x14ac:dyDescent="0.2">
      <c r="A156" s="357"/>
      <c r="B156" s="47">
        <v>43</v>
      </c>
      <c r="C156" s="353" t="s">
        <v>293</v>
      </c>
      <c r="D156" s="110" t="s">
        <v>436</v>
      </c>
      <c r="E156" s="45"/>
      <c r="F156" s="217"/>
      <c r="G156" s="40"/>
      <c r="H156" s="95">
        <f t="shared" si="10"/>
        <v>0</v>
      </c>
      <c r="I156" s="95"/>
      <c r="J156" s="40" t="e">
        <f t="shared" si="7"/>
        <v>#DIV/0!</v>
      </c>
      <c r="M156" s="218"/>
      <c r="P156" s="218"/>
      <c r="Q156" s="218"/>
      <c r="R156" s="218"/>
    </row>
    <row r="157" spans="1:21" s="112" customFormat="1" hidden="1" x14ac:dyDescent="0.2">
      <c r="A157" s="357"/>
      <c r="B157" s="47">
        <v>44</v>
      </c>
      <c r="C157" s="353" t="s">
        <v>293</v>
      </c>
      <c r="D157" s="110" t="s">
        <v>437</v>
      </c>
      <c r="E157" s="45"/>
      <c r="F157" s="217"/>
      <c r="G157" s="40"/>
      <c r="H157" s="95">
        <f t="shared" si="10"/>
        <v>0</v>
      </c>
      <c r="I157" s="95"/>
      <c r="J157" s="40" t="e">
        <f t="shared" si="7"/>
        <v>#DIV/0!</v>
      </c>
      <c r="M157" s="218"/>
      <c r="P157" s="218"/>
      <c r="Q157" s="218"/>
      <c r="R157" s="218"/>
    </row>
    <row r="158" spans="1:21" s="112" customFormat="1" hidden="1" x14ac:dyDescent="0.2">
      <c r="A158" s="357"/>
      <c r="B158" s="47">
        <v>46</v>
      </c>
      <c r="C158" s="353" t="s">
        <v>293</v>
      </c>
      <c r="D158" s="110" t="s">
        <v>438</v>
      </c>
      <c r="E158" s="45"/>
      <c r="F158" s="217"/>
      <c r="G158" s="40"/>
      <c r="H158" s="95">
        <f t="shared" si="10"/>
        <v>0</v>
      </c>
      <c r="I158" s="95"/>
      <c r="J158" s="40" t="e">
        <f t="shared" si="7"/>
        <v>#DIV/0!</v>
      </c>
      <c r="M158" s="218"/>
      <c r="P158" s="218"/>
      <c r="Q158" s="218"/>
      <c r="R158" s="218"/>
    </row>
    <row r="159" spans="1:21" s="112" customFormat="1" hidden="1" x14ac:dyDescent="0.2">
      <c r="A159" s="357"/>
      <c r="B159" s="47">
        <v>48</v>
      </c>
      <c r="C159" s="353" t="s">
        <v>293</v>
      </c>
      <c r="D159" s="110" t="s">
        <v>439</v>
      </c>
      <c r="E159" s="45"/>
      <c r="F159" s="217"/>
      <c r="G159" s="40"/>
      <c r="H159" s="95">
        <f t="shared" si="10"/>
        <v>0</v>
      </c>
      <c r="I159" s="95"/>
      <c r="J159" s="40" t="e">
        <f t="shared" si="7"/>
        <v>#DIV/0!</v>
      </c>
      <c r="M159" s="218"/>
      <c r="P159" s="218"/>
      <c r="Q159" s="218"/>
      <c r="R159" s="218"/>
    </row>
    <row r="160" spans="1:21" s="112" customFormat="1" hidden="1" x14ac:dyDescent="0.2">
      <c r="A160" s="368"/>
      <c r="B160" s="47">
        <v>60</v>
      </c>
      <c r="C160" s="353" t="s">
        <v>293</v>
      </c>
      <c r="D160" s="108" t="s">
        <v>440</v>
      </c>
      <c r="E160" s="45"/>
      <c r="F160" s="217"/>
      <c r="G160" s="40"/>
      <c r="H160" s="95">
        <f t="shared" si="10"/>
        <v>0</v>
      </c>
      <c r="I160" s="95"/>
      <c r="J160" s="40" t="e">
        <f t="shared" si="7"/>
        <v>#DIV/0!</v>
      </c>
      <c r="M160" s="218"/>
      <c r="P160" s="218"/>
      <c r="Q160" s="218"/>
      <c r="R160" s="218"/>
    </row>
    <row r="161" spans="1:21" s="112" customFormat="1" hidden="1" x14ac:dyDescent="0.2">
      <c r="A161" s="357"/>
      <c r="B161" s="47">
        <v>61</v>
      </c>
      <c r="C161" s="353" t="s">
        <v>293</v>
      </c>
      <c r="D161" s="110" t="s">
        <v>441</v>
      </c>
      <c r="E161" s="45"/>
      <c r="F161" s="217"/>
      <c r="G161" s="40"/>
      <c r="H161" s="95">
        <f t="shared" si="10"/>
        <v>0</v>
      </c>
      <c r="I161" s="95"/>
      <c r="J161" s="40" t="e">
        <f t="shared" si="7"/>
        <v>#DIV/0!</v>
      </c>
      <c r="M161" s="218"/>
      <c r="P161" s="218"/>
      <c r="Q161" s="218"/>
      <c r="R161" s="218"/>
    </row>
    <row r="162" spans="1:21" s="112" customFormat="1" hidden="1" x14ac:dyDescent="0.2">
      <c r="A162" s="357"/>
      <c r="B162" s="47"/>
      <c r="C162" s="353">
        <v>13</v>
      </c>
      <c r="D162" s="367" t="s">
        <v>442</v>
      </c>
      <c r="E162" s="45"/>
      <c r="F162" s="217"/>
      <c r="G162" s="40"/>
      <c r="H162" s="95">
        <f t="shared" si="10"/>
        <v>0</v>
      </c>
      <c r="I162" s="95"/>
      <c r="J162" s="40" t="e">
        <f t="shared" si="7"/>
        <v>#DIV/0!</v>
      </c>
      <c r="M162" s="218"/>
      <c r="P162" s="218"/>
      <c r="Q162" s="218"/>
      <c r="R162" s="218"/>
    </row>
    <row r="163" spans="1:21" s="112" customFormat="1" hidden="1" x14ac:dyDescent="0.2">
      <c r="A163" s="357"/>
      <c r="B163" s="47"/>
      <c r="C163" s="353">
        <v>16</v>
      </c>
      <c r="D163" s="367" t="s">
        <v>443</v>
      </c>
      <c r="E163" s="45"/>
      <c r="F163" s="217"/>
      <c r="G163" s="40"/>
      <c r="H163" s="95">
        <f t="shared" si="10"/>
        <v>0</v>
      </c>
      <c r="I163" s="95"/>
      <c r="J163" s="40" t="e">
        <f t="shared" si="7"/>
        <v>#DIV/0!</v>
      </c>
      <c r="M163" s="218"/>
      <c r="P163" s="218"/>
      <c r="Q163" s="218"/>
      <c r="R163" s="218"/>
    </row>
    <row r="164" spans="1:21" s="112" customFormat="1" ht="6.6" hidden="1" customHeight="1" x14ac:dyDescent="0.2">
      <c r="A164" s="357"/>
      <c r="B164" s="47"/>
      <c r="C164" s="47"/>
      <c r="D164" s="44"/>
      <c r="E164" s="45"/>
      <c r="F164" s="109"/>
      <c r="G164" s="40"/>
      <c r="H164" s="95"/>
      <c r="I164" s="95"/>
      <c r="J164" s="40"/>
      <c r="M164" s="218"/>
      <c r="P164" s="218"/>
      <c r="Q164" s="218"/>
      <c r="R164" s="218"/>
    </row>
    <row r="165" spans="1:21" s="119" customFormat="1" ht="12.75" customHeight="1" x14ac:dyDescent="0.2">
      <c r="A165" s="360" t="s">
        <v>193</v>
      </c>
      <c r="B165" s="365" t="s">
        <v>293</v>
      </c>
      <c r="C165" s="365" t="s">
        <v>293</v>
      </c>
      <c r="D165" s="124" t="s">
        <v>444</v>
      </c>
      <c r="E165" s="114"/>
      <c r="F165" s="115"/>
      <c r="G165" s="116"/>
      <c r="H165" s="117"/>
      <c r="I165" s="117">
        <f>SUM(H165:H210)</f>
        <v>0</v>
      </c>
      <c r="J165" s="116" t="e">
        <f t="shared" si="7"/>
        <v>#DIV/0!</v>
      </c>
      <c r="M165" s="248"/>
      <c r="P165" s="248"/>
      <c r="Q165" s="248"/>
      <c r="R165" s="218"/>
      <c r="U165" s="265"/>
    </row>
    <row r="166" spans="1:21" s="112" customFormat="1" ht="12.75" customHeight="1" x14ac:dyDescent="0.2">
      <c r="A166" s="357"/>
      <c r="B166" s="47">
        <v>10</v>
      </c>
      <c r="C166" s="353" t="s">
        <v>293</v>
      </c>
      <c r="D166" s="108" t="s">
        <v>445</v>
      </c>
      <c r="E166" s="45"/>
      <c r="F166" s="109"/>
      <c r="G166" s="40"/>
      <c r="H166" s="95">
        <f>E166*G166</f>
        <v>0</v>
      </c>
      <c r="I166" s="95"/>
      <c r="J166" s="40" t="e">
        <f t="shared" si="7"/>
        <v>#DIV/0!</v>
      </c>
      <c r="M166" s="218"/>
      <c r="P166" s="218"/>
      <c r="Q166" s="218"/>
      <c r="R166" s="218"/>
      <c r="U166" s="264"/>
    </row>
    <row r="167" spans="1:21" s="112" customFormat="1" ht="12.75" customHeight="1" x14ac:dyDescent="0.2">
      <c r="A167" s="357"/>
      <c r="B167" s="47">
        <v>11</v>
      </c>
      <c r="C167" s="353" t="s">
        <v>293</v>
      </c>
      <c r="D167" s="110" t="s">
        <v>446</v>
      </c>
      <c r="E167" s="45"/>
      <c r="F167" s="109"/>
      <c r="G167" s="40"/>
      <c r="H167" s="95">
        <f>E167*G167</f>
        <v>0</v>
      </c>
      <c r="I167" s="95"/>
      <c r="J167" s="40" t="e">
        <f t="shared" si="7"/>
        <v>#DIV/0!</v>
      </c>
      <c r="M167" s="218"/>
      <c r="P167" s="218"/>
      <c r="Q167" s="218"/>
      <c r="R167" s="218"/>
      <c r="U167" s="264"/>
    </row>
    <row r="168" spans="1:21" s="112" customFormat="1" x14ac:dyDescent="0.2">
      <c r="A168" s="357"/>
      <c r="B168" s="47">
        <v>12</v>
      </c>
      <c r="C168" s="353" t="s">
        <v>293</v>
      </c>
      <c r="D168" s="110" t="s">
        <v>447</v>
      </c>
      <c r="E168" s="45"/>
      <c r="F168" s="217"/>
      <c r="G168" s="40"/>
      <c r="H168" s="95">
        <f>E168*G168</f>
        <v>0</v>
      </c>
      <c r="I168" s="95"/>
      <c r="J168" s="40" t="e">
        <f t="shared" si="7"/>
        <v>#DIV/0!</v>
      </c>
      <c r="M168" s="218"/>
      <c r="P168" s="218"/>
      <c r="Q168" s="218"/>
      <c r="R168" s="218"/>
    </row>
    <row r="169" spans="1:21" s="112" customFormat="1" x14ac:dyDescent="0.2">
      <c r="A169" s="357"/>
      <c r="B169" s="47">
        <v>13</v>
      </c>
      <c r="C169" s="353" t="s">
        <v>293</v>
      </c>
      <c r="D169" s="110" t="s">
        <v>448</v>
      </c>
      <c r="E169" s="45"/>
      <c r="F169" s="217"/>
      <c r="G169" s="40"/>
      <c r="H169" s="95">
        <f t="shared" ref="H169:H209" si="11">E169*G169</f>
        <v>0</v>
      </c>
      <c r="I169" s="95"/>
      <c r="J169" s="40" t="e">
        <f t="shared" si="7"/>
        <v>#DIV/0!</v>
      </c>
      <c r="M169" s="218"/>
      <c r="P169" s="218"/>
      <c r="Q169" s="218"/>
      <c r="R169" s="218"/>
    </row>
    <row r="170" spans="1:21" s="112" customFormat="1" x14ac:dyDescent="0.2">
      <c r="A170" s="357"/>
      <c r="B170" s="47">
        <v>14</v>
      </c>
      <c r="C170" s="353" t="s">
        <v>293</v>
      </c>
      <c r="D170" s="110" t="s">
        <v>449</v>
      </c>
      <c r="E170" s="45"/>
      <c r="F170" s="217"/>
      <c r="G170" s="40"/>
      <c r="H170" s="95">
        <f t="shared" si="11"/>
        <v>0</v>
      </c>
      <c r="I170" s="95"/>
      <c r="J170" s="40" t="e">
        <f t="shared" si="7"/>
        <v>#DIV/0!</v>
      </c>
      <c r="M170" s="218"/>
      <c r="P170" s="218"/>
      <c r="Q170" s="218"/>
      <c r="R170" s="218"/>
    </row>
    <row r="171" spans="1:21" s="112" customFormat="1" x14ac:dyDescent="0.2">
      <c r="A171" s="357"/>
      <c r="B171" s="47">
        <v>17</v>
      </c>
      <c r="C171" s="353" t="s">
        <v>293</v>
      </c>
      <c r="D171" s="110" t="s">
        <v>450</v>
      </c>
      <c r="E171" s="45"/>
      <c r="F171" s="217"/>
      <c r="G171" s="40"/>
      <c r="H171" s="95">
        <f t="shared" si="11"/>
        <v>0</v>
      </c>
      <c r="I171" s="95"/>
      <c r="J171" s="40" t="e">
        <f t="shared" si="7"/>
        <v>#DIV/0!</v>
      </c>
      <c r="M171" s="218"/>
      <c r="P171" s="218"/>
      <c r="Q171" s="218"/>
      <c r="R171" s="218"/>
    </row>
    <row r="172" spans="1:21" s="112" customFormat="1" x14ac:dyDescent="0.2">
      <c r="A172" s="357"/>
      <c r="B172" s="47">
        <v>18</v>
      </c>
      <c r="C172" s="353" t="s">
        <v>293</v>
      </c>
      <c r="D172" s="110" t="s">
        <v>451</v>
      </c>
      <c r="E172" s="45"/>
      <c r="F172" s="217"/>
      <c r="G172" s="40"/>
      <c r="H172" s="95">
        <f t="shared" si="11"/>
        <v>0</v>
      </c>
      <c r="I172" s="95"/>
      <c r="J172" s="40" t="e">
        <f t="shared" si="7"/>
        <v>#DIV/0!</v>
      </c>
      <c r="M172" s="218"/>
      <c r="P172" s="218"/>
      <c r="Q172" s="218"/>
      <c r="R172" s="218"/>
    </row>
    <row r="173" spans="1:21" s="112" customFormat="1" hidden="1" x14ac:dyDescent="0.2">
      <c r="A173" s="368"/>
      <c r="B173" s="47">
        <v>20</v>
      </c>
      <c r="C173" s="353" t="s">
        <v>293</v>
      </c>
      <c r="D173" s="108" t="s">
        <v>452</v>
      </c>
      <c r="E173" s="45"/>
      <c r="F173" s="217"/>
      <c r="G173" s="40"/>
      <c r="H173" s="95">
        <f t="shared" si="11"/>
        <v>0</v>
      </c>
      <c r="I173" s="95"/>
      <c r="J173" s="40" t="e">
        <f t="shared" ref="J173:J209" si="12">H173/J$16</f>
        <v>#DIV/0!</v>
      </c>
      <c r="M173" s="218"/>
      <c r="P173" s="218"/>
      <c r="Q173" s="218"/>
      <c r="R173" s="218"/>
    </row>
    <row r="174" spans="1:21" s="112" customFormat="1" hidden="1" x14ac:dyDescent="0.2">
      <c r="A174" s="357"/>
      <c r="B174" s="47">
        <v>21</v>
      </c>
      <c r="C174" s="353" t="s">
        <v>293</v>
      </c>
      <c r="D174" s="110" t="s">
        <v>453</v>
      </c>
      <c r="E174" s="45"/>
      <c r="F174" s="217"/>
      <c r="G174" s="40"/>
      <c r="H174" s="95">
        <f t="shared" si="11"/>
        <v>0</v>
      </c>
      <c r="I174" s="95"/>
      <c r="J174" s="40" t="e">
        <f t="shared" si="12"/>
        <v>#DIV/0!</v>
      </c>
      <c r="M174" s="218"/>
      <c r="P174" s="218"/>
      <c r="Q174" s="218"/>
      <c r="R174" s="218"/>
    </row>
    <row r="175" spans="1:21" s="112" customFormat="1" hidden="1" x14ac:dyDescent="0.2">
      <c r="A175" s="357"/>
      <c r="B175" s="47">
        <v>22</v>
      </c>
      <c r="C175" s="353" t="s">
        <v>293</v>
      </c>
      <c r="D175" s="110" t="s">
        <v>454</v>
      </c>
      <c r="E175" s="45"/>
      <c r="F175" s="217"/>
      <c r="G175" s="40"/>
      <c r="H175" s="95">
        <f t="shared" si="11"/>
        <v>0</v>
      </c>
      <c r="I175" s="95"/>
      <c r="J175" s="40" t="e">
        <f t="shared" si="12"/>
        <v>#DIV/0!</v>
      </c>
      <c r="M175" s="218"/>
      <c r="P175" s="218"/>
      <c r="Q175" s="218"/>
      <c r="R175" s="218"/>
    </row>
    <row r="176" spans="1:21" s="112" customFormat="1" hidden="1" x14ac:dyDescent="0.2">
      <c r="A176" s="357"/>
      <c r="B176" s="47">
        <v>24</v>
      </c>
      <c r="C176" s="353" t="s">
        <v>293</v>
      </c>
      <c r="D176" s="110" t="s">
        <v>455</v>
      </c>
      <c r="E176" s="45"/>
      <c r="F176" s="217"/>
      <c r="G176" s="40"/>
      <c r="H176" s="95">
        <f t="shared" si="11"/>
        <v>0</v>
      </c>
      <c r="I176" s="95"/>
      <c r="J176" s="40" t="e">
        <f t="shared" si="12"/>
        <v>#DIV/0!</v>
      </c>
      <c r="M176" s="218"/>
      <c r="P176" s="218"/>
      <c r="Q176" s="218"/>
      <c r="R176" s="218"/>
    </row>
    <row r="177" spans="1:18" s="112" customFormat="1" hidden="1" x14ac:dyDescent="0.2">
      <c r="A177" s="368"/>
      <c r="B177" s="47">
        <v>25</v>
      </c>
      <c r="C177" s="353" t="s">
        <v>293</v>
      </c>
      <c r="D177" s="108" t="s">
        <v>456</v>
      </c>
      <c r="E177" s="45"/>
      <c r="F177" s="217"/>
      <c r="G177" s="40"/>
      <c r="H177" s="95">
        <f t="shared" si="11"/>
        <v>0</v>
      </c>
      <c r="I177" s="95"/>
      <c r="J177" s="40" t="e">
        <f t="shared" si="12"/>
        <v>#DIV/0!</v>
      </c>
      <c r="M177" s="218"/>
      <c r="P177" s="218"/>
      <c r="Q177" s="218"/>
      <c r="R177" s="218"/>
    </row>
    <row r="178" spans="1:18" s="112" customFormat="1" hidden="1" x14ac:dyDescent="0.2">
      <c r="A178" s="357"/>
      <c r="B178" s="47">
        <v>26</v>
      </c>
      <c r="C178" s="353" t="s">
        <v>293</v>
      </c>
      <c r="D178" s="110" t="s">
        <v>457</v>
      </c>
      <c r="E178" s="45"/>
      <c r="F178" s="217"/>
      <c r="G178" s="40"/>
      <c r="H178" s="95">
        <f t="shared" si="11"/>
        <v>0</v>
      </c>
      <c r="I178" s="95"/>
      <c r="J178" s="40" t="e">
        <f t="shared" si="12"/>
        <v>#DIV/0!</v>
      </c>
      <c r="M178" s="218"/>
      <c r="P178" s="218"/>
      <c r="Q178" s="218"/>
      <c r="R178" s="218"/>
    </row>
    <row r="179" spans="1:18" s="112" customFormat="1" hidden="1" x14ac:dyDescent="0.2">
      <c r="A179" s="357"/>
      <c r="B179" s="47">
        <v>27</v>
      </c>
      <c r="C179" s="353" t="s">
        <v>293</v>
      </c>
      <c r="D179" s="110" t="s">
        <v>458</v>
      </c>
      <c r="E179" s="45"/>
      <c r="F179" s="217"/>
      <c r="G179" s="40"/>
      <c r="H179" s="95">
        <f t="shared" si="11"/>
        <v>0</v>
      </c>
      <c r="I179" s="95"/>
      <c r="J179" s="40" t="e">
        <f t="shared" si="12"/>
        <v>#DIV/0!</v>
      </c>
      <c r="M179" s="218"/>
      <c r="P179" s="218"/>
      <c r="Q179" s="218"/>
      <c r="R179" s="218"/>
    </row>
    <row r="180" spans="1:18" s="112" customFormat="1" hidden="1" x14ac:dyDescent="0.2">
      <c r="A180" s="368"/>
      <c r="B180" s="47">
        <v>30</v>
      </c>
      <c r="C180" s="353" t="s">
        <v>293</v>
      </c>
      <c r="D180" s="108" t="s">
        <v>459</v>
      </c>
      <c r="E180" s="45"/>
      <c r="F180" s="217"/>
      <c r="G180" s="40"/>
      <c r="H180" s="95">
        <f t="shared" si="11"/>
        <v>0</v>
      </c>
      <c r="I180" s="95"/>
      <c r="J180" s="40" t="e">
        <f t="shared" si="12"/>
        <v>#DIV/0!</v>
      </c>
      <c r="M180" s="218"/>
      <c r="P180" s="218"/>
      <c r="Q180" s="218"/>
      <c r="R180" s="218"/>
    </row>
    <row r="181" spans="1:18" s="112" customFormat="1" hidden="1" x14ac:dyDescent="0.2">
      <c r="A181" s="357"/>
      <c r="B181" s="47">
        <v>31</v>
      </c>
      <c r="C181" s="353" t="s">
        <v>293</v>
      </c>
      <c r="D181" s="110" t="s">
        <v>460</v>
      </c>
      <c r="E181" s="45"/>
      <c r="F181" s="217"/>
      <c r="G181" s="40"/>
      <c r="H181" s="95">
        <f t="shared" si="11"/>
        <v>0</v>
      </c>
      <c r="I181" s="95"/>
      <c r="J181" s="40" t="e">
        <f t="shared" si="12"/>
        <v>#DIV/0!</v>
      </c>
      <c r="M181" s="218"/>
      <c r="P181" s="218"/>
      <c r="Q181" s="218"/>
      <c r="R181" s="218"/>
    </row>
    <row r="182" spans="1:18" s="112" customFormat="1" hidden="1" x14ac:dyDescent="0.2">
      <c r="A182" s="357"/>
      <c r="B182" s="47">
        <v>32</v>
      </c>
      <c r="C182" s="353" t="s">
        <v>293</v>
      </c>
      <c r="D182" s="110" t="s">
        <v>461</v>
      </c>
      <c r="E182" s="45"/>
      <c r="F182" s="217"/>
      <c r="G182" s="40"/>
      <c r="H182" s="95">
        <f t="shared" si="11"/>
        <v>0</v>
      </c>
      <c r="I182" s="95"/>
      <c r="J182" s="40" t="e">
        <f t="shared" si="12"/>
        <v>#DIV/0!</v>
      </c>
      <c r="M182" s="218"/>
      <c r="P182" s="218"/>
      <c r="Q182" s="218"/>
      <c r="R182" s="218"/>
    </row>
    <row r="183" spans="1:18" s="112" customFormat="1" hidden="1" x14ac:dyDescent="0.2">
      <c r="A183" s="368"/>
      <c r="B183" s="47">
        <v>40</v>
      </c>
      <c r="C183" s="353" t="s">
        <v>293</v>
      </c>
      <c r="D183" s="108" t="s">
        <v>462</v>
      </c>
      <c r="E183" s="45"/>
      <c r="F183" s="217"/>
      <c r="G183" s="40"/>
      <c r="H183" s="95">
        <f t="shared" si="11"/>
        <v>0</v>
      </c>
      <c r="I183" s="95"/>
      <c r="J183" s="40" t="e">
        <f t="shared" si="12"/>
        <v>#DIV/0!</v>
      </c>
      <c r="M183" s="218"/>
      <c r="P183" s="218"/>
      <c r="Q183" s="218"/>
      <c r="R183" s="218"/>
    </row>
    <row r="184" spans="1:18" s="112" customFormat="1" hidden="1" x14ac:dyDescent="0.2">
      <c r="A184" s="357"/>
      <c r="B184" s="47">
        <v>41</v>
      </c>
      <c r="C184" s="353" t="s">
        <v>293</v>
      </c>
      <c r="D184" s="110" t="s">
        <v>463</v>
      </c>
      <c r="E184" s="45"/>
      <c r="F184" s="217"/>
      <c r="G184" s="40"/>
      <c r="H184" s="95">
        <f t="shared" si="11"/>
        <v>0</v>
      </c>
      <c r="I184" s="95"/>
      <c r="J184" s="40" t="e">
        <f t="shared" si="12"/>
        <v>#DIV/0!</v>
      </c>
      <c r="M184" s="218"/>
      <c r="P184" s="218"/>
      <c r="Q184" s="218"/>
      <c r="R184" s="218"/>
    </row>
    <row r="185" spans="1:18" s="112" customFormat="1" hidden="1" x14ac:dyDescent="0.2">
      <c r="A185" s="357"/>
      <c r="B185" s="47">
        <v>42</v>
      </c>
      <c r="C185" s="353" t="s">
        <v>293</v>
      </c>
      <c r="D185" s="110" t="s">
        <v>464</v>
      </c>
      <c r="E185" s="45"/>
      <c r="F185" s="217"/>
      <c r="G185" s="40"/>
      <c r="H185" s="95">
        <f t="shared" si="11"/>
        <v>0</v>
      </c>
      <c r="I185" s="95"/>
      <c r="J185" s="40" t="e">
        <f t="shared" si="12"/>
        <v>#DIV/0!</v>
      </c>
      <c r="M185" s="218"/>
      <c r="P185" s="218"/>
      <c r="Q185" s="218"/>
      <c r="R185" s="218"/>
    </row>
    <row r="186" spans="1:18" s="112" customFormat="1" hidden="1" x14ac:dyDescent="0.2">
      <c r="A186" s="357"/>
      <c r="B186" s="47"/>
      <c r="C186" s="353">
        <v>13</v>
      </c>
      <c r="D186" s="367" t="s">
        <v>465</v>
      </c>
      <c r="E186" s="45"/>
      <c r="F186" s="217"/>
      <c r="G186" s="40"/>
      <c r="H186" s="95">
        <f t="shared" si="11"/>
        <v>0</v>
      </c>
      <c r="I186" s="95"/>
      <c r="J186" s="40" t="e">
        <f t="shared" si="12"/>
        <v>#DIV/0!</v>
      </c>
      <c r="M186" s="218"/>
      <c r="P186" s="218"/>
      <c r="Q186" s="218"/>
      <c r="R186" s="218"/>
    </row>
    <row r="187" spans="1:18" s="112" customFormat="1" hidden="1" x14ac:dyDescent="0.2">
      <c r="A187" s="357"/>
      <c r="B187" s="47"/>
      <c r="C187" s="353">
        <v>26</v>
      </c>
      <c r="D187" s="367" t="s">
        <v>466</v>
      </c>
      <c r="E187" s="45"/>
      <c r="F187" s="217"/>
      <c r="G187" s="40"/>
      <c r="H187" s="95">
        <f t="shared" si="11"/>
        <v>0</v>
      </c>
      <c r="I187" s="95"/>
      <c r="J187" s="40" t="e">
        <f t="shared" si="12"/>
        <v>#DIV/0!</v>
      </c>
      <c r="M187" s="218"/>
      <c r="P187" s="218"/>
      <c r="Q187" s="218"/>
      <c r="R187" s="218"/>
    </row>
    <row r="188" spans="1:18" s="112" customFormat="1" hidden="1" x14ac:dyDescent="0.2">
      <c r="A188" s="357"/>
      <c r="B188" s="47"/>
      <c r="C188" s="353">
        <v>29</v>
      </c>
      <c r="D188" s="367" t="s">
        <v>467</v>
      </c>
      <c r="E188" s="45"/>
      <c r="F188" s="217"/>
      <c r="G188" s="40"/>
      <c r="H188" s="95">
        <f t="shared" si="11"/>
        <v>0</v>
      </c>
      <c r="I188" s="95"/>
      <c r="J188" s="40" t="e">
        <f t="shared" si="12"/>
        <v>#DIV/0!</v>
      </c>
      <c r="M188" s="218"/>
      <c r="P188" s="218"/>
      <c r="Q188" s="218"/>
      <c r="R188" s="218"/>
    </row>
    <row r="189" spans="1:18" s="112" customFormat="1" hidden="1" x14ac:dyDescent="0.2">
      <c r="A189" s="357"/>
      <c r="B189" s="47"/>
      <c r="C189" s="353">
        <v>93</v>
      </c>
      <c r="D189" s="367" t="s">
        <v>468</v>
      </c>
      <c r="E189" s="45"/>
      <c r="F189" s="217"/>
      <c r="G189" s="40"/>
      <c r="H189" s="95">
        <f t="shared" si="11"/>
        <v>0</v>
      </c>
      <c r="I189" s="95"/>
      <c r="J189" s="40" t="e">
        <f t="shared" si="12"/>
        <v>#DIV/0!</v>
      </c>
      <c r="M189" s="218"/>
      <c r="P189" s="218"/>
      <c r="Q189" s="218"/>
      <c r="R189" s="218"/>
    </row>
    <row r="190" spans="1:18" s="112" customFormat="1" hidden="1" x14ac:dyDescent="0.2">
      <c r="A190" s="368"/>
      <c r="B190" s="47">
        <v>50</v>
      </c>
      <c r="C190" s="353" t="s">
        <v>293</v>
      </c>
      <c r="D190" s="108" t="s">
        <v>77</v>
      </c>
      <c r="E190" s="45"/>
      <c r="F190" s="217"/>
      <c r="G190" s="40"/>
      <c r="H190" s="95">
        <f t="shared" si="11"/>
        <v>0</v>
      </c>
      <c r="I190" s="95"/>
      <c r="J190" s="40" t="e">
        <f t="shared" si="12"/>
        <v>#DIV/0!</v>
      </c>
      <c r="M190" s="218"/>
      <c r="P190" s="218"/>
      <c r="Q190" s="218"/>
      <c r="R190" s="218"/>
    </row>
    <row r="191" spans="1:18" s="112" customFormat="1" hidden="1" x14ac:dyDescent="0.2">
      <c r="A191" s="357"/>
      <c r="B191" s="47">
        <v>51</v>
      </c>
      <c r="C191" s="353" t="s">
        <v>293</v>
      </c>
      <c r="D191" s="110" t="s">
        <v>469</v>
      </c>
      <c r="E191" s="45"/>
      <c r="F191" s="217"/>
      <c r="G191" s="40"/>
      <c r="H191" s="95">
        <f t="shared" si="11"/>
        <v>0</v>
      </c>
      <c r="I191" s="95"/>
      <c r="J191" s="40" t="e">
        <f t="shared" si="12"/>
        <v>#DIV/0!</v>
      </c>
      <c r="M191" s="218"/>
      <c r="P191" s="218"/>
      <c r="Q191" s="218"/>
      <c r="R191" s="218"/>
    </row>
    <row r="192" spans="1:18" s="112" customFormat="1" hidden="1" x14ac:dyDescent="0.2">
      <c r="A192" s="357"/>
      <c r="B192" s="47">
        <v>52</v>
      </c>
      <c r="C192" s="353" t="s">
        <v>293</v>
      </c>
      <c r="D192" s="110" t="s">
        <v>470</v>
      </c>
      <c r="E192" s="45"/>
      <c r="F192" s="217"/>
      <c r="G192" s="40"/>
      <c r="H192" s="95">
        <f t="shared" si="11"/>
        <v>0</v>
      </c>
      <c r="I192" s="95"/>
      <c r="J192" s="40" t="e">
        <f t="shared" si="12"/>
        <v>#DIV/0!</v>
      </c>
      <c r="M192" s="218"/>
      <c r="P192" s="218"/>
      <c r="Q192" s="218"/>
      <c r="R192" s="218"/>
    </row>
    <row r="193" spans="1:18" s="112" customFormat="1" hidden="1" x14ac:dyDescent="0.2">
      <c r="A193" s="357"/>
      <c r="B193" s="47">
        <v>54</v>
      </c>
      <c r="C193" s="353" t="s">
        <v>293</v>
      </c>
      <c r="D193" s="110" t="s">
        <v>471</v>
      </c>
      <c r="E193" s="45"/>
      <c r="F193" s="217"/>
      <c r="G193" s="40"/>
      <c r="H193" s="95">
        <f t="shared" si="11"/>
        <v>0</v>
      </c>
      <c r="I193" s="95"/>
      <c r="J193" s="40" t="e">
        <f t="shared" si="12"/>
        <v>#DIV/0!</v>
      </c>
      <c r="M193" s="218"/>
      <c r="P193" s="218"/>
      <c r="Q193" s="218"/>
      <c r="R193" s="218"/>
    </row>
    <row r="194" spans="1:18" s="112" customFormat="1" hidden="1" x14ac:dyDescent="0.2">
      <c r="A194" s="368"/>
      <c r="B194" s="47">
        <v>60</v>
      </c>
      <c r="C194" s="353" t="s">
        <v>293</v>
      </c>
      <c r="D194" s="108" t="s">
        <v>472</v>
      </c>
      <c r="E194" s="45"/>
      <c r="F194" s="217"/>
      <c r="G194" s="40"/>
      <c r="H194" s="95">
        <f t="shared" si="11"/>
        <v>0</v>
      </c>
      <c r="I194" s="95"/>
      <c r="J194" s="40" t="e">
        <f t="shared" si="12"/>
        <v>#DIV/0!</v>
      </c>
      <c r="M194" s="218"/>
      <c r="P194" s="218"/>
      <c r="Q194" s="218"/>
      <c r="R194" s="218"/>
    </row>
    <row r="195" spans="1:18" s="112" customFormat="1" hidden="1" x14ac:dyDescent="0.2">
      <c r="A195" s="368"/>
      <c r="B195" s="47">
        <v>70</v>
      </c>
      <c r="C195" s="353" t="s">
        <v>293</v>
      </c>
      <c r="D195" s="108" t="s">
        <v>473</v>
      </c>
      <c r="E195" s="45"/>
      <c r="F195" s="217"/>
      <c r="G195" s="40"/>
      <c r="H195" s="95">
        <f t="shared" si="11"/>
        <v>0</v>
      </c>
      <c r="I195" s="95"/>
      <c r="J195" s="40" t="e">
        <f t="shared" si="12"/>
        <v>#DIV/0!</v>
      </c>
      <c r="M195" s="218"/>
      <c r="P195" s="218"/>
      <c r="Q195" s="218"/>
      <c r="R195" s="218"/>
    </row>
    <row r="196" spans="1:18" s="112" customFormat="1" hidden="1" x14ac:dyDescent="0.2">
      <c r="A196" s="357"/>
      <c r="B196" s="47">
        <v>72</v>
      </c>
      <c r="C196" s="353" t="s">
        <v>293</v>
      </c>
      <c r="D196" s="110" t="s">
        <v>474</v>
      </c>
      <c r="E196" s="45"/>
      <c r="F196" s="217"/>
      <c r="G196" s="40"/>
      <c r="H196" s="95">
        <f t="shared" si="11"/>
        <v>0</v>
      </c>
      <c r="I196" s="95"/>
      <c r="J196" s="40" t="e">
        <f t="shared" si="12"/>
        <v>#DIV/0!</v>
      </c>
      <c r="M196" s="218"/>
      <c r="P196" s="218"/>
      <c r="Q196" s="218"/>
      <c r="R196" s="218"/>
    </row>
    <row r="197" spans="1:18" s="112" customFormat="1" hidden="1" x14ac:dyDescent="0.2">
      <c r="A197" s="357"/>
      <c r="B197" s="47"/>
      <c r="C197" s="353">
        <v>46</v>
      </c>
      <c r="D197" s="367" t="s">
        <v>475</v>
      </c>
      <c r="E197" s="45"/>
      <c r="F197" s="217"/>
      <c r="G197" s="40"/>
      <c r="H197" s="95">
        <f t="shared" si="11"/>
        <v>0</v>
      </c>
      <c r="I197" s="95"/>
      <c r="J197" s="40" t="e">
        <f t="shared" si="12"/>
        <v>#DIV/0!</v>
      </c>
      <c r="M197" s="218"/>
      <c r="P197" s="218"/>
      <c r="Q197" s="218"/>
      <c r="R197" s="218"/>
    </row>
    <row r="198" spans="1:18" s="112" customFormat="1" hidden="1" x14ac:dyDescent="0.2">
      <c r="A198" s="357"/>
      <c r="B198" s="47"/>
      <c r="C198" s="353">
        <v>73</v>
      </c>
      <c r="D198" s="367" t="s">
        <v>476</v>
      </c>
      <c r="E198" s="45"/>
      <c r="F198" s="217"/>
      <c r="G198" s="40"/>
      <c r="H198" s="95">
        <f t="shared" si="11"/>
        <v>0</v>
      </c>
      <c r="I198" s="95"/>
      <c r="J198" s="40" t="e">
        <f t="shared" si="12"/>
        <v>#DIV/0!</v>
      </c>
      <c r="M198" s="218"/>
      <c r="P198" s="218"/>
      <c r="Q198" s="218"/>
      <c r="R198" s="218"/>
    </row>
    <row r="199" spans="1:18" s="112" customFormat="1" hidden="1" x14ac:dyDescent="0.2">
      <c r="A199" s="357"/>
      <c r="B199" s="47">
        <v>76</v>
      </c>
      <c r="C199" s="353" t="s">
        <v>293</v>
      </c>
      <c r="D199" s="110" t="s">
        <v>477</v>
      </c>
      <c r="E199" s="45"/>
      <c r="F199" s="217"/>
      <c r="G199" s="40"/>
      <c r="H199" s="95">
        <f t="shared" si="11"/>
        <v>0</v>
      </c>
      <c r="I199" s="95"/>
      <c r="J199" s="40" t="e">
        <f t="shared" si="12"/>
        <v>#DIV/0!</v>
      </c>
      <c r="M199" s="218"/>
      <c r="P199" s="218"/>
      <c r="Q199" s="218"/>
      <c r="R199" s="218"/>
    </row>
    <row r="200" spans="1:18" s="112" customFormat="1" hidden="1" x14ac:dyDescent="0.2">
      <c r="A200" s="368"/>
      <c r="B200" s="47">
        <v>80</v>
      </c>
      <c r="C200" s="353" t="s">
        <v>293</v>
      </c>
      <c r="D200" s="108" t="s">
        <v>478</v>
      </c>
      <c r="E200" s="45"/>
      <c r="F200" s="217"/>
      <c r="G200" s="40"/>
      <c r="H200" s="95">
        <f t="shared" si="11"/>
        <v>0</v>
      </c>
      <c r="I200" s="95"/>
      <c r="J200" s="40" t="e">
        <f t="shared" si="12"/>
        <v>#DIV/0!</v>
      </c>
      <c r="M200" s="218"/>
      <c r="P200" s="218"/>
      <c r="Q200" s="218"/>
      <c r="R200" s="218"/>
    </row>
    <row r="201" spans="1:18" s="112" customFormat="1" hidden="1" x14ac:dyDescent="0.2">
      <c r="A201" s="357"/>
      <c r="B201" s="47">
        <v>81</v>
      </c>
      <c r="C201" s="353" t="s">
        <v>293</v>
      </c>
      <c r="D201" s="110" t="s">
        <v>479</v>
      </c>
      <c r="E201" s="45"/>
      <c r="F201" s="217"/>
      <c r="G201" s="40"/>
      <c r="H201" s="95">
        <f t="shared" si="11"/>
        <v>0</v>
      </c>
      <c r="I201" s="95"/>
      <c r="J201" s="40" t="e">
        <f t="shared" si="12"/>
        <v>#DIV/0!</v>
      </c>
      <c r="M201" s="218"/>
      <c r="P201" s="218"/>
      <c r="Q201" s="218"/>
      <c r="R201" s="218"/>
    </row>
    <row r="202" spans="1:18" s="112" customFormat="1" hidden="1" x14ac:dyDescent="0.2">
      <c r="A202" s="357"/>
      <c r="B202" s="47">
        <v>82</v>
      </c>
      <c r="C202" s="353" t="s">
        <v>293</v>
      </c>
      <c r="D202" s="110" t="s">
        <v>480</v>
      </c>
      <c r="E202" s="45"/>
      <c r="F202" s="217"/>
      <c r="G202" s="40"/>
      <c r="H202" s="95">
        <f t="shared" si="11"/>
        <v>0</v>
      </c>
      <c r="I202" s="95"/>
      <c r="J202" s="40" t="e">
        <f t="shared" si="12"/>
        <v>#DIV/0!</v>
      </c>
      <c r="M202" s="218"/>
      <c r="P202" s="218"/>
      <c r="Q202" s="218"/>
      <c r="R202" s="218"/>
    </row>
    <row r="203" spans="1:18" s="112" customFormat="1" hidden="1" x14ac:dyDescent="0.2">
      <c r="A203" s="357"/>
      <c r="B203" s="47">
        <v>84</v>
      </c>
      <c r="C203" s="353" t="s">
        <v>293</v>
      </c>
      <c r="D203" s="110" t="s">
        <v>481</v>
      </c>
      <c r="E203" s="45"/>
      <c r="F203" s="217"/>
      <c r="G203" s="40"/>
      <c r="H203" s="95">
        <f t="shared" si="11"/>
        <v>0</v>
      </c>
      <c r="I203" s="95"/>
      <c r="J203" s="40" t="e">
        <f t="shared" si="12"/>
        <v>#DIV/0!</v>
      </c>
      <c r="M203" s="218"/>
      <c r="P203" s="218"/>
      <c r="Q203" s="218"/>
      <c r="R203" s="218"/>
    </row>
    <row r="204" spans="1:18" s="112" customFormat="1" hidden="1" x14ac:dyDescent="0.2">
      <c r="A204" s="357"/>
      <c r="B204" s="47">
        <v>87</v>
      </c>
      <c r="C204" s="353" t="s">
        <v>293</v>
      </c>
      <c r="D204" s="110" t="s">
        <v>482</v>
      </c>
      <c r="E204" s="45"/>
      <c r="F204" s="217"/>
      <c r="G204" s="40"/>
      <c r="H204" s="95">
        <f t="shared" si="11"/>
        <v>0</v>
      </c>
      <c r="I204" s="95"/>
      <c r="J204" s="40" t="e">
        <f t="shared" si="12"/>
        <v>#DIV/0!</v>
      </c>
      <c r="M204" s="218"/>
      <c r="P204" s="218"/>
      <c r="Q204" s="218"/>
      <c r="R204" s="218"/>
    </row>
    <row r="205" spans="1:18" s="112" customFormat="1" x14ac:dyDescent="0.2">
      <c r="A205" s="368"/>
      <c r="B205" s="47">
        <v>90</v>
      </c>
      <c r="C205" s="353" t="s">
        <v>293</v>
      </c>
      <c r="D205" s="108" t="s">
        <v>483</v>
      </c>
      <c r="E205" s="45"/>
      <c r="F205" s="217"/>
      <c r="G205" s="40"/>
      <c r="H205" s="95">
        <f t="shared" si="11"/>
        <v>0</v>
      </c>
      <c r="I205" s="95"/>
      <c r="J205" s="40" t="e">
        <f t="shared" si="12"/>
        <v>#DIV/0!</v>
      </c>
      <c r="M205" s="218"/>
      <c r="P205" s="218"/>
      <c r="Q205" s="218"/>
      <c r="R205" s="218"/>
    </row>
    <row r="206" spans="1:18" s="112" customFormat="1" x14ac:dyDescent="0.2">
      <c r="A206" s="357"/>
      <c r="B206" s="47">
        <v>92</v>
      </c>
      <c r="C206" s="353" t="s">
        <v>293</v>
      </c>
      <c r="D206" s="110" t="s">
        <v>484</v>
      </c>
      <c r="E206" s="45"/>
      <c r="F206" s="217"/>
      <c r="G206" s="40"/>
      <c r="H206" s="95">
        <f t="shared" si="11"/>
        <v>0</v>
      </c>
      <c r="I206" s="95"/>
      <c r="J206" s="40" t="e">
        <f t="shared" si="12"/>
        <v>#DIV/0!</v>
      </c>
      <c r="M206" s="218"/>
      <c r="P206" s="218"/>
      <c r="Q206" s="218"/>
      <c r="R206" s="218"/>
    </row>
    <row r="207" spans="1:18" s="112" customFormat="1" x14ac:dyDescent="0.2">
      <c r="A207" s="357"/>
      <c r="B207" s="47">
        <v>95</v>
      </c>
      <c r="C207" s="353" t="s">
        <v>293</v>
      </c>
      <c r="D207" s="110" t="s">
        <v>485</v>
      </c>
      <c r="E207" s="45"/>
      <c r="F207" s="217"/>
      <c r="G207" s="40"/>
      <c r="H207" s="95">
        <f t="shared" si="11"/>
        <v>0</v>
      </c>
      <c r="I207" s="95"/>
      <c r="J207" s="40" t="e">
        <f t="shared" si="12"/>
        <v>#DIV/0!</v>
      </c>
      <c r="M207" s="218"/>
      <c r="P207" s="218"/>
      <c r="Q207" s="218"/>
      <c r="R207" s="218"/>
    </row>
    <row r="208" spans="1:18" s="112" customFormat="1" x14ac:dyDescent="0.2">
      <c r="A208" s="357"/>
      <c r="B208" s="47"/>
      <c r="C208" s="353">
        <v>13</v>
      </c>
      <c r="D208" s="367" t="s">
        <v>486</v>
      </c>
      <c r="E208" s="45"/>
      <c r="F208" s="217"/>
      <c r="G208" s="40"/>
      <c r="H208" s="95">
        <f t="shared" si="11"/>
        <v>0</v>
      </c>
      <c r="I208" s="95"/>
      <c r="J208" s="40" t="e">
        <f t="shared" si="12"/>
        <v>#DIV/0!</v>
      </c>
      <c r="M208" s="218"/>
      <c r="P208" s="218"/>
      <c r="Q208" s="218"/>
      <c r="R208" s="218"/>
    </row>
    <row r="209" spans="1:21" s="112" customFormat="1" x14ac:dyDescent="0.2">
      <c r="A209" s="357"/>
      <c r="B209" s="47"/>
      <c r="C209" s="353">
        <v>16</v>
      </c>
      <c r="D209" s="367" t="s">
        <v>487</v>
      </c>
      <c r="E209" s="45"/>
      <c r="F209" s="217"/>
      <c r="G209" s="40"/>
      <c r="H209" s="95">
        <f t="shared" si="11"/>
        <v>0</v>
      </c>
      <c r="I209" s="95"/>
      <c r="J209" s="40" t="e">
        <f t="shared" si="12"/>
        <v>#DIV/0!</v>
      </c>
      <c r="M209" s="218"/>
      <c r="P209" s="218"/>
      <c r="Q209" s="218"/>
      <c r="R209" s="218"/>
    </row>
    <row r="210" spans="1:21" s="112" customFormat="1" ht="6.6" customHeight="1" x14ac:dyDescent="0.2">
      <c r="A210" s="357"/>
      <c r="B210" s="47"/>
      <c r="C210" s="47"/>
      <c r="D210" s="44"/>
      <c r="E210" s="45"/>
      <c r="F210" s="109"/>
      <c r="G210" s="40"/>
      <c r="H210" s="95"/>
      <c r="I210" s="95"/>
      <c r="J210" s="40"/>
      <c r="M210" s="218"/>
      <c r="P210" s="218"/>
      <c r="Q210" s="218"/>
      <c r="R210" s="218"/>
    </row>
    <row r="211" spans="1:21" s="119" customFormat="1" ht="12.75" hidden="1" customHeight="1" x14ac:dyDescent="0.2">
      <c r="A211" s="360" t="s">
        <v>194</v>
      </c>
      <c r="B211" s="365" t="s">
        <v>293</v>
      </c>
      <c r="C211" s="365" t="s">
        <v>293</v>
      </c>
      <c r="D211" s="124" t="s">
        <v>488</v>
      </c>
      <c r="E211" s="114"/>
      <c r="F211" s="115"/>
      <c r="G211" s="116"/>
      <c r="H211" s="117"/>
      <c r="I211" s="117">
        <f>SUM(H211:H244)</f>
        <v>0</v>
      </c>
      <c r="J211" s="116" t="e">
        <f t="shared" ref="J211:J268" si="13">H211/J$16</f>
        <v>#DIV/0!</v>
      </c>
      <c r="M211" s="248"/>
      <c r="P211" s="248"/>
      <c r="Q211" s="248"/>
      <c r="R211" s="218"/>
      <c r="U211" s="265"/>
    </row>
    <row r="212" spans="1:21" s="112" customFormat="1" ht="12.75" hidden="1" customHeight="1" x14ac:dyDescent="0.2">
      <c r="A212" s="357"/>
      <c r="B212" s="47">
        <v>10</v>
      </c>
      <c r="C212" s="353" t="s">
        <v>293</v>
      </c>
      <c r="D212" s="108" t="s">
        <v>489</v>
      </c>
      <c r="E212" s="45"/>
      <c r="F212" s="109"/>
      <c r="G212" s="40"/>
      <c r="H212" s="95">
        <f>E212*G212</f>
        <v>0</v>
      </c>
      <c r="I212" s="95"/>
      <c r="J212" s="40" t="e">
        <f t="shared" si="13"/>
        <v>#DIV/0!</v>
      </c>
      <c r="M212" s="218"/>
      <c r="P212" s="218"/>
      <c r="Q212" s="218"/>
      <c r="R212" s="218"/>
      <c r="U212" s="264"/>
    </row>
    <row r="213" spans="1:21" s="112" customFormat="1" ht="12.75" hidden="1" customHeight="1" x14ac:dyDescent="0.2">
      <c r="A213" s="357"/>
      <c r="B213" s="47">
        <v>11</v>
      </c>
      <c r="C213" s="353" t="s">
        <v>293</v>
      </c>
      <c r="D213" s="110" t="s">
        <v>490</v>
      </c>
      <c r="E213" s="45"/>
      <c r="F213" s="109"/>
      <c r="G213" s="40"/>
      <c r="H213" s="95">
        <f>E213*G213</f>
        <v>0</v>
      </c>
      <c r="I213" s="95"/>
      <c r="J213" s="40" t="e">
        <f t="shared" si="13"/>
        <v>#DIV/0!</v>
      </c>
      <c r="M213" s="218"/>
      <c r="P213" s="218"/>
      <c r="Q213" s="218"/>
      <c r="R213" s="218"/>
      <c r="U213" s="264"/>
    </row>
    <row r="214" spans="1:21" s="112" customFormat="1" hidden="1" x14ac:dyDescent="0.2">
      <c r="A214" s="357"/>
      <c r="B214" s="47"/>
      <c r="C214" s="353">
        <v>13</v>
      </c>
      <c r="D214" s="367" t="s">
        <v>491</v>
      </c>
      <c r="E214" s="45"/>
      <c r="F214" s="217"/>
      <c r="G214" s="40"/>
      <c r="H214" s="95">
        <f t="shared" ref="H214:H216" si="14">E214*G214</f>
        <v>0</v>
      </c>
      <c r="I214" s="95"/>
      <c r="J214" s="40" t="e">
        <f t="shared" si="13"/>
        <v>#DIV/0!</v>
      </c>
      <c r="M214" s="218"/>
      <c r="P214" s="218"/>
      <c r="Q214" s="218"/>
      <c r="R214" s="218"/>
    </row>
    <row r="215" spans="1:21" s="112" customFormat="1" hidden="1" x14ac:dyDescent="0.2">
      <c r="A215" s="357"/>
      <c r="B215" s="47"/>
      <c r="C215" s="353">
        <v>16</v>
      </c>
      <c r="D215" s="367" t="s">
        <v>492</v>
      </c>
      <c r="E215" s="45"/>
      <c r="F215" s="217"/>
      <c r="G215" s="40"/>
      <c r="H215" s="95">
        <f t="shared" si="14"/>
        <v>0</v>
      </c>
      <c r="I215" s="95"/>
      <c r="J215" s="40" t="e">
        <f t="shared" si="13"/>
        <v>#DIV/0!</v>
      </c>
      <c r="M215" s="218"/>
      <c r="P215" s="218"/>
      <c r="Q215" s="218"/>
      <c r="R215" s="218"/>
    </row>
    <row r="216" spans="1:21" s="112" customFormat="1" hidden="1" x14ac:dyDescent="0.2">
      <c r="A216" s="357"/>
      <c r="B216" s="47"/>
      <c r="C216" s="353">
        <v>19</v>
      </c>
      <c r="D216" s="367" t="s">
        <v>493</v>
      </c>
      <c r="E216" s="45"/>
      <c r="F216" s="217"/>
      <c r="G216" s="40"/>
      <c r="H216" s="95">
        <f t="shared" si="14"/>
        <v>0</v>
      </c>
      <c r="I216" s="95"/>
      <c r="J216" s="40" t="e">
        <f t="shared" si="13"/>
        <v>#DIV/0!</v>
      </c>
      <c r="M216" s="218"/>
      <c r="P216" s="218"/>
      <c r="Q216" s="218"/>
      <c r="R216" s="218"/>
    </row>
    <row r="217" spans="1:21" s="112" customFormat="1" hidden="1" x14ac:dyDescent="0.2">
      <c r="A217" s="357"/>
      <c r="B217" s="47">
        <v>14</v>
      </c>
      <c r="C217" s="353" t="s">
        <v>293</v>
      </c>
      <c r="D217" s="110" t="s">
        <v>494</v>
      </c>
      <c r="E217" s="45"/>
      <c r="F217" s="217"/>
      <c r="G217" s="40"/>
      <c r="H217" s="95">
        <f>E217*G217</f>
        <v>0</v>
      </c>
      <c r="I217" s="95"/>
      <c r="J217" s="40" t="e">
        <f t="shared" si="13"/>
        <v>#DIV/0!</v>
      </c>
      <c r="M217" s="218"/>
      <c r="P217" s="218"/>
      <c r="Q217" s="218"/>
      <c r="R217" s="218"/>
    </row>
    <row r="218" spans="1:21" s="112" customFormat="1" hidden="1" x14ac:dyDescent="0.2">
      <c r="A218" s="357"/>
      <c r="B218" s="47">
        <v>17</v>
      </c>
      <c r="C218" s="353" t="s">
        <v>293</v>
      </c>
      <c r="D218" s="110" t="s">
        <v>495</v>
      </c>
      <c r="E218" s="45"/>
      <c r="F218" s="217"/>
      <c r="G218" s="40"/>
      <c r="H218" s="95">
        <f t="shared" ref="H218:H243" si="15">E218*G218</f>
        <v>0</v>
      </c>
      <c r="I218" s="95"/>
      <c r="J218" s="40" t="e">
        <f t="shared" si="13"/>
        <v>#DIV/0!</v>
      </c>
      <c r="M218" s="218"/>
      <c r="P218" s="218"/>
      <c r="Q218" s="218"/>
      <c r="R218" s="218"/>
    </row>
    <row r="219" spans="1:21" s="112" customFormat="1" hidden="1" x14ac:dyDescent="0.2">
      <c r="A219" s="368"/>
      <c r="B219" s="47">
        <v>30</v>
      </c>
      <c r="C219" s="353" t="s">
        <v>293</v>
      </c>
      <c r="D219" s="108" t="s">
        <v>496</v>
      </c>
      <c r="E219" s="45"/>
      <c r="F219" s="217"/>
      <c r="G219" s="40"/>
      <c r="H219" s="95">
        <f t="shared" si="15"/>
        <v>0</v>
      </c>
      <c r="I219" s="95"/>
      <c r="J219" s="40" t="e">
        <f t="shared" si="13"/>
        <v>#DIV/0!</v>
      </c>
      <c r="M219" s="218"/>
      <c r="P219" s="218"/>
      <c r="Q219" s="218"/>
      <c r="R219" s="218"/>
    </row>
    <row r="220" spans="1:21" s="112" customFormat="1" hidden="1" x14ac:dyDescent="0.2">
      <c r="A220" s="357"/>
      <c r="B220" s="47">
        <v>32</v>
      </c>
      <c r="C220" s="353" t="s">
        <v>293</v>
      </c>
      <c r="D220" s="110" t="s">
        <v>497</v>
      </c>
      <c r="E220" s="45"/>
      <c r="F220" s="217"/>
      <c r="G220" s="40"/>
      <c r="H220" s="95">
        <f t="shared" si="15"/>
        <v>0</v>
      </c>
      <c r="I220" s="95"/>
      <c r="J220" s="40" t="e">
        <f t="shared" si="13"/>
        <v>#DIV/0!</v>
      </c>
      <c r="M220" s="218"/>
      <c r="P220" s="218"/>
      <c r="Q220" s="218"/>
      <c r="R220" s="218"/>
    </row>
    <row r="221" spans="1:21" s="112" customFormat="1" hidden="1" x14ac:dyDescent="0.2">
      <c r="A221" s="357"/>
      <c r="B221" s="47">
        <v>33</v>
      </c>
      <c r="C221" s="353" t="s">
        <v>293</v>
      </c>
      <c r="D221" s="110" t="s">
        <v>498</v>
      </c>
      <c r="E221" s="45"/>
      <c r="F221" s="217"/>
      <c r="G221" s="40"/>
      <c r="H221" s="95">
        <f t="shared" si="15"/>
        <v>0</v>
      </c>
      <c r="I221" s="95"/>
      <c r="J221" s="40" t="e">
        <f t="shared" si="13"/>
        <v>#DIV/0!</v>
      </c>
      <c r="M221" s="218"/>
      <c r="P221" s="218"/>
      <c r="Q221" s="218"/>
      <c r="R221" s="218"/>
    </row>
    <row r="222" spans="1:21" s="112" customFormat="1" hidden="1" x14ac:dyDescent="0.2">
      <c r="A222" s="368"/>
      <c r="B222" s="47">
        <v>40</v>
      </c>
      <c r="C222" s="353" t="s">
        <v>293</v>
      </c>
      <c r="D222" s="108" t="s">
        <v>499</v>
      </c>
      <c r="E222" s="45"/>
      <c r="F222" s="217"/>
      <c r="G222" s="40"/>
      <c r="H222" s="95">
        <f t="shared" si="15"/>
        <v>0</v>
      </c>
      <c r="I222" s="95"/>
      <c r="J222" s="40" t="e">
        <f t="shared" si="13"/>
        <v>#DIV/0!</v>
      </c>
      <c r="M222" s="218"/>
      <c r="P222" s="218"/>
      <c r="Q222" s="218"/>
      <c r="R222" s="218"/>
    </row>
    <row r="223" spans="1:21" s="112" customFormat="1" hidden="1" x14ac:dyDescent="0.2">
      <c r="A223" s="357"/>
      <c r="B223" s="47">
        <v>41</v>
      </c>
      <c r="C223" s="353" t="s">
        <v>293</v>
      </c>
      <c r="D223" s="110" t="s">
        <v>500</v>
      </c>
      <c r="E223" s="45"/>
      <c r="F223" s="217"/>
      <c r="G223" s="40"/>
      <c r="H223" s="95">
        <f t="shared" si="15"/>
        <v>0</v>
      </c>
      <c r="I223" s="95"/>
      <c r="J223" s="40" t="e">
        <f t="shared" si="13"/>
        <v>#DIV/0!</v>
      </c>
      <c r="M223" s="218"/>
      <c r="P223" s="218"/>
      <c r="Q223" s="218"/>
      <c r="R223" s="218"/>
    </row>
    <row r="224" spans="1:21" s="112" customFormat="1" hidden="1" x14ac:dyDescent="0.2">
      <c r="A224" s="357"/>
      <c r="B224" s="47"/>
      <c r="C224" s="353">
        <v>13</v>
      </c>
      <c r="D224" s="367" t="s">
        <v>501</v>
      </c>
      <c r="E224" s="45"/>
      <c r="F224" s="217"/>
      <c r="G224" s="40"/>
      <c r="H224" s="95">
        <f t="shared" si="15"/>
        <v>0</v>
      </c>
      <c r="I224" s="95"/>
      <c r="J224" s="40" t="e">
        <f t="shared" si="13"/>
        <v>#DIV/0!</v>
      </c>
      <c r="M224" s="218"/>
      <c r="P224" s="218"/>
      <c r="Q224" s="218"/>
      <c r="R224" s="218"/>
    </row>
    <row r="225" spans="1:18" s="112" customFormat="1" hidden="1" x14ac:dyDescent="0.2">
      <c r="A225" s="357"/>
      <c r="B225" s="47"/>
      <c r="C225" s="353">
        <v>26</v>
      </c>
      <c r="D225" s="367" t="s">
        <v>502</v>
      </c>
      <c r="E225" s="45"/>
      <c r="F225" s="217"/>
      <c r="G225" s="40"/>
      <c r="H225" s="95">
        <f t="shared" si="15"/>
        <v>0</v>
      </c>
      <c r="I225" s="95"/>
      <c r="J225" s="40" t="e">
        <f t="shared" si="13"/>
        <v>#DIV/0!</v>
      </c>
      <c r="M225" s="218"/>
      <c r="P225" s="218"/>
      <c r="Q225" s="218"/>
      <c r="R225" s="218"/>
    </row>
    <row r="226" spans="1:18" s="112" customFormat="1" hidden="1" x14ac:dyDescent="0.2">
      <c r="A226" s="357"/>
      <c r="B226" s="47">
        <v>42</v>
      </c>
      <c r="C226" s="353" t="s">
        <v>293</v>
      </c>
      <c r="D226" s="110" t="s">
        <v>503</v>
      </c>
      <c r="E226" s="45"/>
      <c r="F226" s="217"/>
      <c r="G226" s="40"/>
      <c r="H226" s="95">
        <f t="shared" si="15"/>
        <v>0</v>
      </c>
      <c r="I226" s="95"/>
      <c r="J226" s="40" t="e">
        <f t="shared" si="13"/>
        <v>#DIV/0!</v>
      </c>
      <c r="M226" s="218"/>
      <c r="P226" s="218"/>
      <c r="Q226" s="218"/>
      <c r="R226" s="218"/>
    </row>
    <row r="227" spans="1:18" s="112" customFormat="1" hidden="1" x14ac:dyDescent="0.2">
      <c r="A227" s="357"/>
      <c r="B227" s="47"/>
      <c r="C227" s="353">
        <v>13</v>
      </c>
      <c r="D227" s="367" t="s">
        <v>504</v>
      </c>
      <c r="E227" s="45"/>
      <c r="F227" s="217"/>
      <c r="G227" s="40"/>
      <c r="H227" s="95">
        <f t="shared" si="15"/>
        <v>0</v>
      </c>
      <c r="I227" s="95"/>
      <c r="J227" s="40" t="e">
        <f t="shared" si="13"/>
        <v>#DIV/0!</v>
      </c>
      <c r="M227" s="218"/>
      <c r="P227" s="218"/>
      <c r="Q227" s="218"/>
      <c r="R227" s="218"/>
    </row>
    <row r="228" spans="1:18" s="112" customFormat="1" hidden="1" x14ac:dyDescent="0.2">
      <c r="A228" s="357"/>
      <c r="B228" s="47"/>
      <c r="C228" s="353">
        <v>26</v>
      </c>
      <c r="D228" s="367" t="s">
        <v>505</v>
      </c>
      <c r="E228" s="45"/>
      <c r="F228" s="217"/>
      <c r="G228" s="40"/>
      <c r="H228" s="95">
        <f t="shared" si="15"/>
        <v>0</v>
      </c>
      <c r="I228" s="95"/>
      <c r="J228" s="40" t="e">
        <f t="shared" si="13"/>
        <v>#DIV/0!</v>
      </c>
      <c r="M228" s="218"/>
      <c r="P228" s="218"/>
      <c r="Q228" s="218"/>
      <c r="R228" s="218"/>
    </row>
    <row r="229" spans="1:18" s="112" customFormat="1" hidden="1" x14ac:dyDescent="0.2">
      <c r="A229" s="357"/>
      <c r="B229" s="47"/>
      <c r="C229" s="353">
        <v>29</v>
      </c>
      <c r="D229" s="367" t="s">
        <v>506</v>
      </c>
      <c r="E229" s="45"/>
      <c r="F229" s="217"/>
      <c r="G229" s="40"/>
      <c r="H229" s="95">
        <f t="shared" si="15"/>
        <v>0</v>
      </c>
      <c r="I229" s="95"/>
      <c r="J229" s="40" t="e">
        <f t="shared" si="13"/>
        <v>#DIV/0!</v>
      </c>
      <c r="M229" s="218"/>
      <c r="P229" s="218"/>
      <c r="Q229" s="218"/>
      <c r="R229" s="218"/>
    </row>
    <row r="230" spans="1:18" s="112" customFormat="1" hidden="1" x14ac:dyDescent="0.2">
      <c r="A230" s="357"/>
      <c r="B230" s="47"/>
      <c r="C230" s="353">
        <v>33</v>
      </c>
      <c r="D230" s="367" t="s">
        <v>507</v>
      </c>
      <c r="E230" s="45"/>
      <c r="F230" s="217"/>
      <c r="G230" s="40"/>
      <c r="H230" s="95">
        <f t="shared" si="15"/>
        <v>0</v>
      </c>
      <c r="I230" s="95"/>
      <c r="J230" s="40" t="e">
        <f t="shared" si="13"/>
        <v>#DIV/0!</v>
      </c>
      <c r="M230" s="218"/>
      <c r="P230" s="218"/>
      <c r="Q230" s="218"/>
      <c r="R230" s="218"/>
    </row>
    <row r="231" spans="1:18" s="112" customFormat="1" hidden="1" x14ac:dyDescent="0.2">
      <c r="A231" s="357"/>
      <c r="B231" s="47">
        <v>43</v>
      </c>
      <c r="C231" s="353" t="s">
        <v>293</v>
      </c>
      <c r="D231" s="110" t="s">
        <v>508</v>
      </c>
      <c r="E231" s="45"/>
      <c r="F231" s="217"/>
      <c r="G231" s="40"/>
      <c r="H231" s="95">
        <f t="shared" si="15"/>
        <v>0</v>
      </c>
      <c r="I231" s="95"/>
      <c r="J231" s="40" t="e">
        <f t="shared" si="13"/>
        <v>#DIV/0!</v>
      </c>
      <c r="M231" s="218"/>
      <c r="P231" s="218"/>
      <c r="Q231" s="218"/>
      <c r="R231" s="218"/>
    </row>
    <row r="232" spans="1:18" s="112" customFormat="1" hidden="1" x14ac:dyDescent="0.2">
      <c r="A232" s="357"/>
      <c r="B232" s="47">
        <v>44</v>
      </c>
      <c r="C232" s="353" t="s">
        <v>293</v>
      </c>
      <c r="D232" s="110" t="s">
        <v>509</v>
      </c>
      <c r="E232" s="45"/>
      <c r="F232" s="217"/>
      <c r="G232" s="40"/>
      <c r="H232" s="95">
        <f t="shared" si="15"/>
        <v>0</v>
      </c>
      <c r="I232" s="95"/>
      <c r="J232" s="40" t="e">
        <f t="shared" si="13"/>
        <v>#DIV/0!</v>
      </c>
      <c r="M232" s="218"/>
      <c r="P232" s="218"/>
      <c r="Q232" s="218"/>
      <c r="R232" s="218"/>
    </row>
    <row r="233" spans="1:18" s="112" customFormat="1" hidden="1" x14ac:dyDescent="0.2">
      <c r="A233" s="357"/>
      <c r="B233" s="47">
        <v>46</v>
      </c>
      <c r="C233" s="353" t="s">
        <v>293</v>
      </c>
      <c r="D233" s="110" t="s">
        <v>510</v>
      </c>
      <c r="E233" s="45"/>
      <c r="F233" s="217"/>
      <c r="G233" s="40"/>
      <c r="H233" s="95">
        <f t="shared" si="15"/>
        <v>0</v>
      </c>
      <c r="I233" s="95"/>
      <c r="J233" s="40" t="e">
        <f t="shared" si="13"/>
        <v>#DIV/0!</v>
      </c>
      <c r="M233" s="218"/>
      <c r="P233" s="218"/>
      <c r="Q233" s="218"/>
      <c r="R233" s="218"/>
    </row>
    <row r="234" spans="1:18" s="112" customFormat="1" hidden="1" x14ac:dyDescent="0.2">
      <c r="A234" s="368"/>
      <c r="B234" s="47">
        <v>50</v>
      </c>
      <c r="C234" s="353" t="s">
        <v>293</v>
      </c>
      <c r="D234" s="108" t="s">
        <v>511</v>
      </c>
      <c r="E234" s="45"/>
      <c r="F234" s="217"/>
      <c r="G234" s="40"/>
      <c r="H234" s="95">
        <f t="shared" si="15"/>
        <v>0</v>
      </c>
      <c r="I234" s="95"/>
      <c r="J234" s="40" t="e">
        <f t="shared" si="13"/>
        <v>#DIV/0!</v>
      </c>
      <c r="M234" s="218"/>
      <c r="P234" s="218"/>
      <c r="Q234" s="218"/>
      <c r="R234" s="218"/>
    </row>
    <row r="235" spans="1:18" s="112" customFormat="1" hidden="1" x14ac:dyDescent="0.2">
      <c r="A235" s="368"/>
      <c r="B235" s="47">
        <v>60</v>
      </c>
      <c r="C235" s="353" t="s">
        <v>293</v>
      </c>
      <c r="D235" s="108" t="s">
        <v>512</v>
      </c>
      <c r="E235" s="45"/>
      <c r="F235" s="217"/>
      <c r="G235" s="40"/>
      <c r="H235" s="95">
        <f t="shared" si="15"/>
        <v>0</v>
      </c>
      <c r="I235" s="95"/>
      <c r="J235" s="40" t="e">
        <f t="shared" si="13"/>
        <v>#DIV/0!</v>
      </c>
      <c r="M235" s="218"/>
      <c r="P235" s="218"/>
      <c r="Q235" s="218"/>
      <c r="R235" s="218"/>
    </row>
    <row r="236" spans="1:18" s="112" customFormat="1" hidden="1" x14ac:dyDescent="0.2">
      <c r="A236" s="357"/>
      <c r="B236" s="47">
        <v>65</v>
      </c>
      <c r="C236" s="353" t="s">
        <v>293</v>
      </c>
      <c r="D236" s="110" t="s">
        <v>513</v>
      </c>
      <c r="E236" s="45"/>
      <c r="F236" s="217"/>
      <c r="G236" s="40"/>
      <c r="H236" s="95">
        <f t="shared" si="15"/>
        <v>0</v>
      </c>
      <c r="I236" s="95"/>
      <c r="J236" s="40" t="e">
        <f t="shared" si="13"/>
        <v>#DIV/0!</v>
      </c>
      <c r="M236" s="218"/>
      <c r="P236" s="218"/>
      <c r="Q236" s="218"/>
      <c r="R236" s="218"/>
    </row>
    <row r="237" spans="1:18" s="112" customFormat="1" hidden="1" x14ac:dyDescent="0.2">
      <c r="A237" s="368"/>
      <c r="B237" s="47">
        <v>70</v>
      </c>
      <c r="C237" s="353" t="s">
        <v>293</v>
      </c>
      <c r="D237" s="108" t="s">
        <v>514</v>
      </c>
      <c r="E237" s="45"/>
      <c r="F237" s="217"/>
      <c r="G237" s="40"/>
      <c r="H237" s="95">
        <f t="shared" si="15"/>
        <v>0</v>
      </c>
      <c r="I237" s="95"/>
      <c r="J237" s="40" t="e">
        <f t="shared" si="13"/>
        <v>#DIV/0!</v>
      </c>
      <c r="M237" s="218"/>
      <c r="P237" s="218"/>
      <c r="Q237" s="218"/>
      <c r="R237" s="218"/>
    </row>
    <row r="238" spans="1:18" s="112" customFormat="1" hidden="1" x14ac:dyDescent="0.2">
      <c r="A238" s="368"/>
      <c r="B238" s="47">
        <v>80</v>
      </c>
      <c r="C238" s="353" t="s">
        <v>293</v>
      </c>
      <c r="D238" s="108" t="s">
        <v>515</v>
      </c>
      <c r="E238" s="45"/>
      <c r="F238" s="217"/>
      <c r="G238" s="40"/>
      <c r="H238" s="95">
        <f t="shared" si="15"/>
        <v>0</v>
      </c>
      <c r="I238" s="95"/>
      <c r="J238" s="40" t="e">
        <f t="shared" si="13"/>
        <v>#DIV/0!</v>
      </c>
      <c r="M238" s="218"/>
      <c r="P238" s="218"/>
      <c r="Q238" s="218"/>
      <c r="R238" s="218"/>
    </row>
    <row r="239" spans="1:18" s="112" customFormat="1" hidden="1" x14ac:dyDescent="0.2">
      <c r="A239" s="357"/>
      <c r="B239" s="47">
        <v>81</v>
      </c>
      <c r="C239" s="353">
        <v>13</v>
      </c>
      <c r="D239" s="110" t="s">
        <v>516</v>
      </c>
      <c r="E239" s="45"/>
      <c r="F239" s="217"/>
      <c r="G239" s="40"/>
      <c r="H239" s="95">
        <f t="shared" si="15"/>
        <v>0</v>
      </c>
      <c r="I239" s="95"/>
      <c r="J239" s="40" t="e">
        <f t="shared" si="13"/>
        <v>#DIV/0!</v>
      </c>
      <c r="M239" s="218"/>
      <c r="P239" s="218"/>
      <c r="Q239" s="218"/>
      <c r="R239" s="218"/>
    </row>
    <row r="240" spans="1:18" s="112" customFormat="1" hidden="1" x14ac:dyDescent="0.2">
      <c r="A240" s="357"/>
      <c r="B240" s="47">
        <v>83</v>
      </c>
      <c r="C240" s="353" t="s">
        <v>293</v>
      </c>
      <c r="D240" s="110" t="s">
        <v>257</v>
      </c>
      <c r="E240" s="45"/>
      <c r="F240" s="217"/>
      <c r="G240" s="40"/>
      <c r="H240" s="95">
        <f t="shared" si="15"/>
        <v>0</v>
      </c>
      <c r="I240" s="95"/>
      <c r="J240" s="40" t="e">
        <f t="shared" si="13"/>
        <v>#DIV/0!</v>
      </c>
      <c r="M240" s="218"/>
      <c r="P240" s="218"/>
      <c r="Q240" s="218"/>
      <c r="R240" s="218"/>
    </row>
    <row r="241" spans="1:21" s="112" customFormat="1" hidden="1" x14ac:dyDescent="0.2">
      <c r="A241" s="357"/>
      <c r="B241" s="47">
        <v>87</v>
      </c>
      <c r="C241" s="353" t="s">
        <v>293</v>
      </c>
      <c r="D241" s="110" t="s">
        <v>517</v>
      </c>
      <c r="E241" s="45"/>
      <c r="F241" s="217"/>
      <c r="G241" s="40"/>
      <c r="H241" s="95">
        <f t="shared" si="15"/>
        <v>0</v>
      </c>
      <c r="I241" s="95"/>
      <c r="J241" s="40" t="e">
        <f t="shared" si="13"/>
        <v>#DIV/0!</v>
      </c>
      <c r="M241" s="218"/>
      <c r="P241" s="218"/>
      <c r="Q241" s="218"/>
      <c r="R241" s="218"/>
    </row>
    <row r="242" spans="1:21" s="112" customFormat="1" hidden="1" x14ac:dyDescent="0.2">
      <c r="A242" s="368"/>
      <c r="B242" s="47">
        <v>90</v>
      </c>
      <c r="C242" s="353" t="s">
        <v>293</v>
      </c>
      <c r="D242" s="108" t="s">
        <v>518</v>
      </c>
      <c r="E242" s="45"/>
      <c r="F242" s="217"/>
      <c r="G242" s="40"/>
      <c r="H242" s="95">
        <f t="shared" si="15"/>
        <v>0</v>
      </c>
      <c r="I242" s="95"/>
      <c r="J242" s="40" t="e">
        <f t="shared" si="13"/>
        <v>#DIV/0!</v>
      </c>
      <c r="M242" s="218"/>
      <c r="P242" s="218"/>
      <c r="Q242" s="218"/>
      <c r="R242" s="218"/>
    </row>
    <row r="243" spans="1:21" s="112" customFormat="1" hidden="1" x14ac:dyDescent="0.2">
      <c r="A243" s="357"/>
      <c r="B243" s="47">
        <v>91</v>
      </c>
      <c r="C243" s="353" t="s">
        <v>293</v>
      </c>
      <c r="D243" s="110" t="s">
        <v>519</v>
      </c>
      <c r="E243" s="45"/>
      <c r="F243" s="217"/>
      <c r="G243" s="40"/>
      <c r="H243" s="95">
        <f t="shared" si="15"/>
        <v>0</v>
      </c>
      <c r="I243" s="95"/>
      <c r="J243" s="40" t="e">
        <f t="shared" si="13"/>
        <v>#DIV/0!</v>
      </c>
      <c r="M243" s="218"/>
      <c r="P243" s="218"/>
      <c r="Q243" s="218"/>
      <c r="R243" s="218"/>
    </row>
    <row r="244" spans="1:21" s="112" customFormat="1" ht="6.6" hidden="1" customHeight="1" x14ac:dyDescent="0.2">
      <c r="A244" s="357"/>
      <c r="B244" s="47"/>
      <c r="C244" s="47"/>
      <c r="D244" s="44"/>
      <c r="E244" s="45"/>
      <c r="F244" s="109"/>
      <c r="G244" s="40"/>
      <c r="H244" s="95"/>
      <c r="I244" s="95"/>
      <c r="J244" s="40"/>
      <c r="M244" s="218"/>
      <c r="P244" s="218"/>
      <c r="Q244" s="218"/>
      <c r="R244" s="218"/>
    </row>
    <row r="245" spans="1:21" s="119" customFormat="1" ht="12.75" hidden="1" customHeight="1" x14ac:dyDescent="0.2">
      <c r="A245" s="360" t="s">
        <v>196</v>
      </c>
      <c r="B245" s="365" t="s">
        <v>293</v>
      </c>
      <c r="C245" s="365" t="s">
        <v>293</v>
      </c>
      <c r="D245" s="124" t="s">
        <v>20</v>
      </c>
      <c r="E245" s="114"/>
      <c r="F245" s="115"/>
      <c r="G245" s="116"/>
      <c r="H245" s="117"/>
      <c r="I245" s="117">
        <f>SUM(H245:H269)</f>
        <v>0</v>
      </c>
      <c r="J245" s="116" t="e">
        <f t="shared" si="13"/>
        <v>#DIV/0!</v>
      </c>
      <c r="M245" s="248"/>
      <c r="P245" s="248"/>
      <c r="Q245" s="248"/>
      <c r="R245" s="218"/>
      <c r="U245" s="265"/>
    </row>
    <row r="246" spans="1:21" s="112" customFormat="1" ht="12.75" hidden="1" customHeight="1" x14ac:dyDescent="0.2">
      <c r="A246" s="357"/>
      <c r="B246" s="47">
        <v>20</v>
      </c>
      <c r="C246" s="353" t="s">
        <v>293</v>
      </c>
      <c r="D246" s="108" t="s">
        <v>520</v>
      </c>
      <c r="E246" s="45"/>
      <c r="F246" s="109"/>
      <c r="G246" s="40"/>
      <c r="H246" s="95">
        <f>E246*G246</f>
        <v>0</v>
      </c>
      <c r="I246" s="95"/>
      <c r="J246" s="40" t="e">
        <f t="shared" si="13"/>
        <v>#DIV/0!</v>
      </c>
      <c r="M246" s="218"/>
      <c r="P246" s="218"/>
      <c r="Q246" s="218"/>
      <c r="R246" s="218"/>
      <c r="U246" s="264"/>
    </row>
    <row r="247" spans="1:21" s="112" customFormat="1" hidden="1" x14ac:dyDescent="0.2">
      <c r="A247" s="368"/>
      <c r="B247" s="47">
        <v>30</v>
      </c>
      <c r="C247" s="353" t="s">
        <v>293</v>
      </c>
      <c r="D247" s="108" t="s">
        <v>521</v>
      </c>
      <c r="E247" s="45"/>
      <c r="F247" s="217"/>
      <c r="G247" s="40"/>
      <c r="H247" s="95">
        <f t="shared" ref="H247:H268" si="16">E247*G247</f>
        <v>0</v>
      </c>
      <c r="I247" s="95"/>
      <c r="J247" s="40" t="e">
        <f t="shared" si="13"/>
        <v>#DIV/0!</v>
      </c>
      <c r="M247" s="218"/>
      <c r="P247" s="218"/>
      <c r="Q247" s="218"/>
      <c r="R247" s="218"/>
    </row>
    <row r="248" spans="1:21" s="112" customFormat="1" hidden="1" x14ac:dyDescent="0.2">
      <c r="A248" s="357"/>
      <c r="B248" s="47"/>
      <c r="C248" s="353">
        <v>13</v>
      </c>
      <c r="D248" s="367" t="s">
        <v>522</v>
      </c>
      <c r="E248" s="45"/>
      <c r="F248" s="217"/>
      <c r="G248" s="40"/>
      <c r="H248" s="95">
        <f t="shared" si="16"/>
        <v>0</v>
      </c>
      <c r="I248" s="95"/>
      <c r="J248" s="40" t="e">
        <f t="shared" si="13"/>
        <v>#DIV/0!</v>
      </c>
      <c r="M248" s="218"/>
      <c r="P248" s="218"/>
      <c r="Q248" s="218"/>
      <c r="R248" s="218"/>
    </row>
    <row r="249" spans="1:21" s="112" customFormat="1" hidden="1" x14ac:dyDescent="0.2">
      <c r="A249" s="357"/>
      <c r="B249" s="47"/>
      <c r="C249" s="353">
        <v>26</v>
      </c>
      <c r="D249" s="367" t="s">
        <v>523</v>
      </c>
      <c r="E249" s="45"/>
      <c r="F249" s="217"/>
      <c r="G249" s="40"/>
      <c r="H249" s="95">
        <f t="shared" si="16"/>
        <v>0</v>
      </c>
      <c r="I249" s="95"/>
      <c r="J249" s="40" t="e">
        <f t="shared" si="13"/>
        <v>#DIV/0!</v>
      </c>
      <c r="M249" s="218"/>
      <c r="P249" s="218"/>
      <c r="Q249" s="218"/>
      <c r="R249" s="218"/>
    </row>
    <row r="250" spans="1:21" s="112" customFormat="1" hidden="1" x14ac:dyDescent="0.2">
      <c r="A250" s="357"/>
      <c r="B250" s="47"/>
      <c r="C250" s="353">
        <v>33</v>
      </c>
      <c r="D250" s="367" t="s">
        <v>524</v>
      </c>
      <c r="E250" s="45"/>
      <c r="F250" s="217"/>
      <c r="G250" s="40"/>
      <c r="H250" s="95">
        <f t="shared" si="16"/>
        <v>0</v>
      </c>
      <c r="I250" s="95"/>
      <c r="J250" s="40" t="e">
        <f t="shared" si="13"/>
        <v>#DIV/0!</v>
      </c>
      <c r="M250" s="218"/>
      <c r="P250" s="218"/>
      <c r="Q250" s="218"/>
      <c r="R250" s="218"/>
    </row>
    <row r="251" spans="1:21" s="112" customFormat="1" hidden="1" x14ac:dyDescent="0.2">
      <c r="A251" s="368"/>
      <c r="B251" s="47">
        <v>50</v>
      </c>
      <c r="C251" s="353" t="s">
        <v>293</v>
      </c>
      <c r="D251" s="108" t="s">
        <v>525</v>
      </c>
      <c r="E251" s="45"/>
      <c r="F251" s="217"/>
      <c r="G251" s="40"/>
      <c r="H251" s="95">
        <f t="shared" si="16"/>
        <v>0</v>
      </c>
      <c r="I251" s="95"/>
      <c r="J251" s="40" t="e">
        <f t="shared" si="13"/>
        <v>#DIV/0!</v>
      </c>
      <c r="M251" s="218"/>
      <c r="P251" s="218"/>
      <c r="Q251" s="218"/>
      <c r="R251" s="218"/>
    </row>
    <row r="252" spans="1:21" s="112" customFormat="1" hidden="1" x14ac:dyDescent="0.2">
      <c r="A252" s="357"/>
      <c r="B252" s="47">
        <v>51</v>
      </c>
      <c r="C252" s="353" t="s">
        <v>293</v>
      </c>
      <c r="D252" s="110" t="s">
        <v>526</v>
      </c>
      <c r="E252" s="45"/>
      <c r="F252" s="217"/>
      <c r="G252" s="40"/>
      <c r="H252" s="95">
        <f t="shared" si="16"/>
        <v>0</v>
      </c>
      <c r="I252" s="95"/>
      <c r="J252" s="40" t="e">
        <f t="shared" si="13"/>
        <v>#DIV/0!</v>
      </c>
      <c r="M252" s="218"/>
      <c r="P252" s="218"/>
      <c r="Q252" s="218"/>
      <c r="R252" s="218"/>
    </row>
    <row r="253" spans="1:21" s="112" customFormat="1" hidden="1" x14ac:dyDescent="0.2">
      <c r="A253" s="357"/>
      <c r="B253" s="47">
        <v>54</v>
      </c>
      <c r="C253" s="353" t="s">
        <v>293</v>
      </c>
      <c r="D253" s="110" t="s">
        <v>527</v>
      </c>
      <c r="E253" s="45"/>
      <c r="F253" s="217"/>
      <c r="G253" s="40"/>
      <c r="H253" s="95">
        <f t="shared" si="16"/>
        <v>0</v>
      </c>
      <c r="I253" s="95"/>
      <c r="J253" s="40" t="e">
        <f t="shared" si="13"/>
        <v>#DIV/0!</v>
      </c>
      <c r="M253" s="218"/>
      <c r="P253" s="218"/>
      <c r="Q253" s="218"/>
      <c r="R253" s="218"/>
    </row>
    <row r="254" spans="1:21" s="112" customFormat="1" hidden="1" x14ac:dyDescent="0.2">
      <c r="A254" s="368"/>
      <c r="B254" s="47">
        <v>60</v>
      </c>
      <c r="C254" s="353" t="s">
        <v>293</v>
      </c>
      <c r="D254" s="108" t="s">
        <v>254</v>
      </c>
      <c r="E254" s="45"/>
      <c r="F254" s="217"/>
      <c r="G254" s="40"/>
      <c r="H254" s="95">
        <f t="shared" si="16"/>
        <v>0</v>
      </c>
      <c r="I254" s="95"/>
      <c r="J254" s="40" t="e">
        <f t="shared" si="13"/>
        <v>#DIV/0!</v>
      </c>
      <c r="M254" s="218"/>
      <c r="P254" s="218"/>
      <c r="Q254" s="218"/>
      <c r="R254" s="218"/>
    </row>
    <row r="255" spans="1:21" s="112" customFormat="1" hidden="1" x14ac:dyDescent="0.2">
      <c r="A255" s="357"/>
      <c r="B255" s="47">
        <v>61</v>
      </c>
      <c r="C255" s="353" t="s">
        <v>293</v>
      </c>
      <c r="D255" s="110" t="s">
        <v>528</v>
      </c>
      <c r="E255" s="45"/>
      <c r="F255" s="217"/>
      <c r="G255" s="40"/>
      <c r="H255" s="95">
        <f t="shared" si="16"/>
        <v>0</v>
      </c>
      <c r="I255" s="95"/>
      <c r="J255" s="40" t="e">
        <f t="shared" si="13"/>
        <v>#DIV/0!</v>
      </c>
      <c r="M255" s="218"/>
      <c r="P255" s="218"/>
      <c r="Q255" s="218"/>
      <c r="R255" s="218"/>
    </row>
    <row r="256" spans="1:21" s="112" customFormat="1" hidden="1" x14ac:dyDescent="0.2">
      <c r="A256" s="357"/>
      <c r="B256" s="47">
        <v>62</v>
      </c>
      <c r="C256" s="353" t="s">
        <v>293</v>
      </c>
      <c r="D256" s="110" t="s">
        <v>529</v>
      </c>
      <c r="E256" s="45"/>
      <c r="F256" s="217"/>
      <c r="G256" s="40"/>
      <c r="H256" s="95">
        <f t="shared" si="16"/>
        <v>0</v>
      </c>
      <c r="I256" s="95"/>
      <c r="J256" s="40" t="e">
        <f t="shared" si="13"/>
        <v>#DIV/0!</v>
      </c>
      <c r="M256" s="218"/>
      <c r="P256" s="218"/>
      <c r="Q256" s="218"/>
      <c r="R256" s="218"/>
    </row>
    <row r="257" spans="1:21" s="112" customFormat="1" hidden="1" x14ac:dyDescent="0.2">
      <c r="A257" s="357"/>
      <c r="B257" s="47">
        <v>63</v>
      </c>
      <c r="C257" s="353" t="s">
        <v>293</v>
      </c>
      <c r="D257" s="110" t="s">
        <v>530</v>
      </c>
      <c r="E257" s="45"/>
      <c r="F257" s="217"/>
      <c r="G257" s="40"/>
      <c r="H257" s="95">
        <f t="shared" si="16"/>
        <v>0</v>
      </c>
      <c r="I257" s="95"/>
      <c r="J257" s="40" t="e">
        <f t="shared" si="13"/>
        <v>#DIV/0!</v>
      </c>
      <c r="M257" s="218"/>
      <c r="P257" s="218"/>
      <c r="Q257" s="218"/>
      <c r="R257" s="218"/>
    </row>
    <row r="258" spans="1:21" s="112" customFormat="1" hidden="1" x14ac:dyDescent="0.2">
      <c r="A258" s="357"/>
      <c r="B258" s="47">
        <v>64</v>
      </c>
      <c r="C258" s="353" t="s">
        <v>293</v>
      </c>
      <c r="D258" s="110" t="s">
        <v>531</v>
      </c>
      <c r="E258" s="45"/>
      <c r="F258" s="217"/>
      <c r="G258" s="40"/>
      <c r="H258" s="95">
        <f t="shared" si="16"/>
        <v>0</v>
      </c>
      <c r="I258" s="95"/>
      <c r="J258" s="40" t="e">
        <f t="shared" si="13"/>
        <v>#DIV/0!</v>
      </c>
      <c r="M258" s="218"/>
      <c r="P258" s="218"/>
      <c r="Q258" s="218"/>
      <c r="R258" s="218"/>
    </row>
    <row r="259" spans="1:21" s="112" customFormat="1" hidden="1" x14ac:dyDescent="0.2">
      <c r="A259" s="357"/>
      <c r="B259" s="47">
        <v>65</v>
      </c>
      <c r="C259" s="353" t="s">
        <v>293</v>
      </c>
      <c r="D259" s="110" t="s">
        <v>532</v>
      </c>
      <c r="E259" s="45"/>
      <c r="F259" s="217"/>
      <c r="G259" s="40"/>
      <c r="H259" s="95">
        <f t="shared" si="16"/>
        <v>0</v>
      </c>
      <c r="I259" s="95"/>
      <c r="J259" s="40" t="e">
        <f t="shared" si="13"/>
        <v>#DIV/0!</v>
      </c>
      <c r="M259" s="218"/>
      <c r="P259" s="218"/>
      <c r="Q259" s="218"/>
      <c r="R259" s="218"/>
    </row>
    <row r="260" spans="1:21" s="112" customFormat="1" hidden="1" x14ac:dyDescent="0.2">
      <c r="A260" s="357"/>
      <c r="B260" s="47">
        <v>66</v>
      </c>
      <c r="C260" s="353" t="s">
        <v>293</v>
      </c>
      <c r="D260" s="110" t="s">
        <v>533</v>
      </c>
      <c r="E260" s="45"/>
      <c r="F260" s="217"/>
      <c r="G260" s="40"/>
      <c r="H260" s="95">
        <f t="shared" si="16"/>
        <v>0</v>
      </c>
      <c r="I260" s="95"/>
      <c r="J260" s="40" t="e">
        <f t="shared" si="13"/>
        <v>#DIV/0!</v>
      </c>
      <c r="M260" s="218"/>
      <c r="P260" s="218"/>
      <c r="Q260" s="218"/>
      <c r="R260" s="218"/>
    </row>
    <row r="261" spans="1:21" s="112" customFormat="1" hidden="1" x14ac:dyDescent="0.2">
      <c r="A261" s="357"/>
      <c r="B261" s="47">
        <v>67</v>
      </c>
      <c r="C261" s="353" t="s">
        <v>293</v>
      </c>
      <c r="D261" s="110" t="s">
        <v>534</v>
      </c>
      <c r="E261" s="45"/>
      <c r="F261" s="217"/>
      <c r="G261" s="40"/>
      <c r="H261" s="95">
        <f t="shared" si="16"/>
        <v>0</v>
      </c>
      <c r="I261" s="95"/>
      <c r="J261" s="40" t="e">
        <f t="shared" si="13"/>
        <v>#DIV/0!</v>
      </c>
      <c r="M261" s="218"/>
      <c r="P261" s="218"/>
      <c r="Q261" s="218"/>
      <c r="R261" s="218"/>
    </row>
    <row r="262" spans="1:21" s="112" customFormat="1" hidden="1" x14ac:dyDescent="0.2">
      <c r="A262" s="357"/>
      <c r="B262" s="47">
        <v>68</v>
      </c>
      <c r="C262" s="353" t="s">
        <v>293</v>
      </c>
      <c r="D262" s="110" t="s">
        <v>535</v>
      </c>
      <c r="E262" s="45"/>
      <c r="F262" s="217"/>
      <c r="G262" s="40"/>
      <c r="H262" s="95">
        <f t="shared" si="16"/>
        <v>0</v>
      </c>
      <c r="I262" s="95"/>
      <c r="J262" s="40" t="e">
        <f t="shared" si="13"/>
        <v>#DIV/0!</v>
      </c>
      <c r="M262" s="218"/>
      <c r="P262" s="218"/>
      <c r="Q262" s="218"/>
      <c r="R262" s="218"/>
    </row>
    <row r="263" spans="1:21" s="112" customFormat="1" hidden="1" x14ac:dyDescent="0.2">
      <c r="A263" s="357"/>
      <c r="B263" s="47">
        <v>69</v>
      </c>
      <c r="C263" s="353" t="s">
        <v>293</v>
      </c>
      <c r="D263" s="110" t="s">
        <v>536</v>
      </c>
      <c r="E263" s="45"/>
      <c r="F263" s="217"/>
      <c r="G263" s="40"/>
      <c r="H263" s="95">
        <f t="shared" si="16"/>
        <v>0</v>
      </c>
      <c r="I263" s="95"/>
      <c r="J263" s="40" t="e">
        <f t="shared" si="13"/>
        <v>#DIV/0!</v>
      </c>
      <c r="M263" s="218"/>
      <c r="P263" s="218"/>
      <c r="Q263" s="218"/>
      <c r="R263" s="218"/>
    </row>
    <row r="264" spans="1:21" s="112" customFormat="1" hidden="1" x14ac:dyDescent="0.2">
      <c r="A264" s="368"/>
      <c r="B264" s="47">
        <v>70</v>
      </c>
      <c r="C264" s="353" t="s">
        <v>293</v>
      </c>
      <c r="D264" s="108" t="s">
        <v>137</v>
      </c>
      <c r="E264" s="45"/>
      <c r="F264" s="217"/>
      <c r="G264" s="40"/>
      <c r="H264" s="95">
        <f t="shared" si="16"/>
        <v>0</v>
      </c>
      <c r="I264" s="95"/>
      <c r="J264" s="40" t="e">
        <f t="shared" si="13"/>
        <v>#DIV/0!</v>
      </c>
      <c r="M264" s="218"/>
      <c r="P264" s="218"/>
      <c r="Q264" s="218"/>
      <c r="R264" s="218"/>
    </row>
    <row r="265" spans="1:21" s="112" customFormat="1" hidden="1" x14ac:dyDescent="0.2">
      <c r="A265" s="357"/>
      <c r="B265" s="47">
        <v>72</v>
      </c>
      <c r="C265" s="353" t="s">
        <v>293</v>
      </c>
      <c r="D265" s="110" t="s">
        <v>537</v>
      </c>
      <c r="E265" s="45"/>
      <c r="F265" s="217"/>
      <c r="G265" s="40"/>
      <c r="H265" s="95">
        <f t="shared" si="16"/>
        <v>0</v>
      </c>
      <c r="I265" s="95"/>
      <c r="J265" s="40" t="e">
        <f t="shared" si="13"/>
        <v>#DIV/0!</v>
      </c>
      <c r="M265" s="218"/>
      <c r="P265" s="218"/>
      <c r="Q265" s="218"/>
      <c r="R265" s="218"/>
    </row>
    <row r="266" spans="1:21" s="112" customFormat="1" hidden="1" x14ac:dyDescent="0.2">
      <c r="A266" s="368"/>
      <c r="B266" s="47">
        <v>80</v>
      </c>
      <c r="C266" s="353" t="s">
        <v>293</v>
      </c>
      <c r="D266" s="108" t="s">
        <v>538</v>
      </c>
      <c r="E266" s="45"/>
      <c r="F266" s="217"/>
      <c r="G266" s="40"/>
      <c r="H266" s="95">
        <f t="shared" si="16"/>
        <v>0</v>
      </c>
      <c r="I266" s="95"/>
      <c r="J266" s="40" t="e">
        <f t="shared" si="13"/>
        <v>#DIV/0!</v>
      </c>
      <c r="M266" s="218"/>
      <c r="P266" s="218"/>
      <c r="Q266" s="218"/>
      <c r="R266" s="218"/>
    </row>
    <row r="267" spans="1:21" s="112" customFormat="1" x14ac:dyDescent="0.2">
      <c r="A267" s="368"/>
      <c r="B267" s="47">
        <v>90</v>
      </c>
      <c r="C267" s="353" t="s">
        <v>293</v>
      </c>
      <c r="D267" s="108" t="s">
        <v>539</v>
      </c>
      <c r="E267" s="45"/>
      <c r="F267" s="217"/>
      <c r="G267" s="40"/>
      <c r="H267" s="95">
        <f t="shared" si="16"/>
        <v>0</v>
      </c>
      <c r="I267" s="95"/>
      <c r="J267" s="40" t="e">
        <f t="shared" si="13"/>
        <v>#DIV/0!</v>
      </c>
      <c r="M267" s="218"/>
      <c r="P267" s="218"/>
      <c r="Q267" s="218"/>
      <c r="R267" s="218"/>
    </row>
    <row r="268" spans="1:21" s="112" customFormat="1" x14ac:dyDescent="0.2">
      <c r="A268" s="357"/>
      <c r="B268" s="47">
        <v>91</v>
      </c>
      <c r="C268" s="353" t="s">
        <v>293</v>
      </c>
      <c r="D268" s="110" t="s">
        <v>540</v>
      </c>
      <c r="E268" s="45"/>
      <c r="F268" s="109"/>
      <c r="G268" s="40"/>
      <c r="H268" s="95">
        <f t="shared" si="16"/>
        <v>0</v>
      </c>
      <c r="I268" s="95"/>
      <c r="J268" s="40" t="e">
        <f t="shared" si="13"/>
        <v>#DIV/0!</v>
      </c>
      <c r="M268" s="218"/>
      <c r="P268" s="218"/>
      <c r="Q268" s="218"/>
      <c r="R268" s="218"/>
    </row>
    <row r="269" spans="1:21" s="112" customFormat="1" ht="6.6" customHeight="1" x14ac:dyDescent="0.2">
      <c r="A269" s="357"/>
      <c r="B269" s="47"/>
      <c r="C269" s="47"/>
      <c r="D269" s="44"/>
      <c r="E269" s="45"/>
      <c r="F269" s="109"/>
      <c r="G269" s="40"/>
      <c r="H269" s="95"/>
      <c r="I269" s="95"/>
      <c r="J269" s="40"/>
      <c r="M269" s="218"/>
      <c r="P269" s="218"/>
      <c r="Q269" s="218"/>
      <c r="R269" s="218"/>
    </row>
    <row r="270" spans="1:21" s="119" customFormat="1" ht="12.75" customHeight="1" x14ac:dyDescent="0.2">
      <c r="A270" s="360">
        <v>10</v>
      </c>
      <c r="B270" s="365" t="s">
        <v>293</v>
      </c>
      <c r="C270" s="365" t="s">
        <v>293</v>
      </c>
      <c r="D270" s="124" t="s">
        <v>21</v>
      </c>
      <c r="E270" s="114"/>
      <c r="F270" s="115"/>
      <c r="G270" s="116"/>
      <c r="H270" s="117"/>
      <c r="I270" s="117">
        <f>SUM(H270:H306)</f>
        <v>0</v>
      </c>
      <c r="J270" s="116" t="e">
        <f t="shared" ref="J270:J305" si="17">H270/J$16</f>
        <v>#DIV/0!</v>
      </c>
      <c r="M270" s="248"/>
      <c r="P270" s="248"/>
      <c r="Q270" s="248"/>
      <c r="R270" s="218"/>
      <c r="U270" s="265"/>
    </row>
    <row r="271" spans="1:21" s="112" customFormat="1" ht="12.75" customHeight="1" x14ac:dyDescent="0.2">
      <c r="A271" s="357"/>
      <c r="B271" s="47">
        <v>10</v>
      </c>
      <c r="C271" s="353" t="s">
        <v>293</v>
      </c>
      <c r="D271" s="108" t="s">
        <v>541</v>
      </c>
      <c r="E271" s="45"/>
      <c r="F271" s="109"/>
      <c r="G271" s="40"/>
      <c r="H271" s="95">
        <f>E271*G271</f>
        <v>0</v>
      </c>
      <c r="I271" s="95"/>
      <c r="J271" s="40" t="e">
        <f t="shared" si="17"/>
        <v>#DIV/0!</v>
      </c>
      <c r="M271" s="218"/>
      <c r="P271" s="218"/>
      <c r="Q271" s="218"/>
      <c r="R271" s="218"/>
      <c r="U271" s="264"/>
    </row>
    <row r="272" spans="1:21" s="112" customFormat="1" hidden="1" x14ac:dyDescent="0.2">
      <c r="A272" s="357"/>
      <c r="B272" s="47">
        <v>11</v>
      </c>
      <c r="C272" s="353" t="s">
        <v>293</v>
      </c>
      <c r="D272" s="110" t="s">
        <v>542</v>
      </c>
      <c r="E272" s="45"/>
      <c r="F272" s="217"/>
      <c r="G272" s="40"/>
      <c r="H272" s="95">
        <f t="shared" ref="H272:H305" si="18">E272*G272</f>
        <v>0</v>
      </c>
      <c r="I272" s="95"/>
      <c r="J272" s="40" t="e">
        <f t="shared" si="17"/>
        <v>#DIV/0!</v>
      </c>
      <c r="M272" s="218"/>
      <c r="P272" s="218"/>
      <c r="Q272" s="218"/>
      <c r="R272" s="218"/>
    </row>
    <row r="273" spans="1:18" s="112" customFormat="1" x14ac:dyDescent="0.2">
      <c r="A273" s="357"/>
      <c r="B273" s="47">
        <v>13</v>
      </c>
      <c r="C273" s="353" t="s">
        <v>293</v>
      </c>
      <c r="D273" s="110" t="s">
        <v>543</v>
      </c>
      <c r="E273" s="45"/>
      <c r="F273" s="217"/>
      <c r="G273" s="40"/>
      <c r="H273" s="95">
        <f t="shared" si="18"/>
        <v>0</v>
      </c>
      <c r="I273" s="95"/>
      <c r="J273" s="40" t="e">
        <f t="shared" si="17"/>
        <v>#DIV/0!</v>
      </c>
      <c r="M273" s="218"/>
      <c r="P273" s="218"/>
      <c r="Q273" s="218"/>
      <c r="R273" s="218"/>
    </row>
    <row r="274" spans="1:18" s="112" customFormat="1" x14ac:dyDescent="0.2">
      <c r="A274" s="357"/>
      <c r="B274" s="47">
        <v>14</v>
      </c>
      <c r="C274" s="353" t="s">
        <v>293</v>
      </c>
      <c r="D274" s="110" t="s">
        <v>55</v>
      </c>
      <c r="E274" s="45"/>
      <c r="F274" s="217"/>
      <c r="G274" s="40"/>
      <c r="H274" s="95">
        <f t="shared" si="18"/>
        <v>0</v>
      </c>
      <c r="I274" s="95"/>
      <c r="J274" s="40" t="e">
        <f t="shared" si="17"/>
        <v>#DIV/0!</v>
      </c>
      <c r="M274" s="218"/>
      <c r="P274" s="218"/>
      <c r="Q274" s="218"/>
      <c r="R274" s="218"/>
    </row>
    <row r="275" spans="1:18" s="112" customFormat="1" hidden="1" x14ac:dyDescent="0.2">
      <c r="A275" s="368"/>
      <c r="B275" s="47">
        <v>20</v>
      </c>
      <c r="C275" s="353" t="s">
        <v>293</v>
      </c>
      <c r="D275" s="108" t="s">
        <v>544</v>
      </c>
      <c r="E275" s="45"/>
      <c r="F275" s="217"/>
      <c r="G275" s="40"/>
      <c r="H275" s="95">
        <f t="shared" si="18"/>
        <v>0</v>
      </c>
      <c r="I275" s="95"/>
      <c r="J275" s="40" t="e">
        <f t="shared" si="17"/>
        <v>#DIV/0!</v>
      </c>
      <c r="M275" s="218"/>
      <c r="P275" s="218"/>
      <c r="Q275" s="218"/>
      <c r="R275" s="218"/>
    </row>
    <row r="276" spans="1:18" s="112" customFormat="1" hidden="1" x14ac:dyDescent="0.2">
      <c r="A276" s="357"/>
      <c r="B276" s="47">
        <v>21</v>
      </c>
      <c r="C276" s="353" t="s">
        <v>293</v>
      </c>
      <c r="D276" s="110" t="s">
        <v>545</v>
      </c>
      <c r="E276" s="45"/>
      <c r="F276" s="217"/>
      <c r="G276" s="40"/>
      <c r="H276" s="95">
        <f t="shared" si="18"/>
        <v>0</v>
      </c>
      <c r="I276" s="95"/>
      <c r="J276" s="40" t="e">
        <f t="shared" si="17"/>
        <v>#DIV/0!</v>
      </c>
      <c r="M276" s="218"/>
      <c r="P276" s="218"/>
      <c r="Q276" s="218"/>
      <c r="R276" s="218"/>
    </row>
    <row r="277" spans="1:18" s="112" customFormat="1" hidden="1" x14ac:dyDescent="0.2">
      <c r="A277" s="357"/>
      <c r="B277" s="47"/>
      <c r="C277" s="353">
        <v>13</v>
      </c>
      <c r="D277" s="367" t="s">
        <v>546</v>
      </c>
      <c r="E277" s="45"/>
      <c r="F277" s="217"/>
      <c r="G277" s="40"/>
      <c r="H277" s="95">
        <f t="shared" si="18"/>
        <v>0</v>
      </c>
      <c r="I277" s="95"/>
      <c r="J277" s="40" t="e">
        <f t="shared" si="17"/>
        <v>#DIV/0!</v>
      </c>
      <c r="M277" s="218"/>
      <c r="P277" s="218"/>
      <c r="Q277" s="218"/>
      <c r="R277" s="218"/>
    </row>
    <row r="278" spans="1:18" s="112" customFormat="1" hidden="1" x14ac:dyDescent="0.2">
      <c r="A278" s="357"/>
      <c r="B278" s="47"/>
      <c r="C278" s="353">
        <v>16</v>
      </c>
      <c r="D278" s="367" t="s">
        <v>547</v>
      </c>
      <c r="E278" s="45"/>
      <c r="F278" s="217"/>
      <c r="G278" s="40"/>
      <c r="H278" s="95">
        <f t="shared" si="18"/>
        <v>0</v>
      </c>
      <c r="I278" s="95"/>
      <c r="J278" s="40" t="e">
        <f t="shared" si="17"/>
        <v>#DIV/0!</v>
      </c>
      <c r="M278" s="218"/>
      <c r="P278" s="218"/>
      <c r="Q278" s="218"/>
      <c r="R278" s="218"/>
    </row>
    <row r="279" spans="1:18" s="112" customFormat="1" hidden="1" x14ac:dyDescent="0.2">
      <c r="A279" s="357"/>
      <c r="B279" s="47"/>
      <c r="C279" s="353">
        <v>23</v>
      </c>
      <c r="D279" s="367" t="s">
        <v>548</v>
      </c>
      <c r="E279" s="45"/>
      <c r="F279" s="217"/>
      <c r="G279" s="40"/>
      <c r="H279" s="95">
        <f t="shared" si="18"/>
        <v>0</v>
      </c>
      <c r="I279" s="95"/>
      <c r="J279" s="40" t="e">
        <f t="shared" si="17"/>
        <v>#DIV/0!</v>
      </c>
      <c r="M279" s="218"/>
      <c r="P279" s="218"/>
      <c r="Q279" s="218"/>
      <c r="R279" s="218"/>
    </row>
    <row r="280" spans="1:18" s="112" customFormat="1" hidden="1" x14ac:dyDescent="0.2">
      <c r="A280" s="357"/>
      <c r="B280" s="47">
        <v>22</v>
      </c>
      <c r="C280" s="353" t="s">
        <v>293</v>
      </c>
      <c r="D280" s="110" t="s">
        <v>549</v>
      </c>
      <c r="E280" s="45"/>
      <c r="F280" s="217"/>
      <c r="G280" s="40"/>
      <c r="H280" s="95">
        <f t="shared" si="18"/>
        <v>0</v>
      </c>
      <c r="I280" s="95"/>
      <c r="J280" s="40" t="e">
        <f t="shared" si="17"/>
        <v>#DIV/0!</v>
      </c>
      <c r="M280" s="218"/>
      <c r="P280" s="218"/>
      <c r="Q280" s="218"/>
      <c r="R280" s="218"/>
    </row>
    <row r="281" spans="1:18" s="112" customFormat="1" hidden="1" x14ac:dyDescent="0.2">
      <c r="A281" s="357"/>
      <c r="B281" s="47"/>
      <c r="C281" s="353">
        <v>13</v>
      </c>
      <c r="D281" s="367" t="s">
        <v>550</v>
      </c>
      <c r="E281" s="45"/>
      <c r="F281" s="217"/>
      <c r="G281" s="40"/>
      <c r="H281" s="95">
        <f t="shared" si="18"/>
        <v>0</v>
      </c>
      <c r="I281" s="95"/>
      <c r="J281" s="40" t="e">
        <f t="shared" si="17"/>
        <v>#DIV/0!</v>
      </c>
      <c r="M281" s="218"/>
      <c r="P281" s="218"/>
      <c r="Q281" s="218"/>
      <c r="R281" s="218"/>
    </row>
    <row r="282" spans="1:18" s="112" customFormat="1" hidden="1" x14ac:dyDescent="0.2">
      <c r="A282" s="357"/>
      <c r="B282" s="47"/>
      <c r="C282" s="353">
        <v>39</v>
      </c>
      <c r="D282" s="367" t="s">
        <v>551</v>
      </c>
      <c r="E282" s="45"/>
      <c r="F282" s="217"/>
      <c r="G282" s="40"/>
      <c r="H282" s="95">
        <f t="shared" si="18"/>
        <v>0</v>
      </c>
      <c r="I282" s="95"/>
      <c r="J282" s="40" t="e">
        <f t="shared" si="17"/>
        <v>#DIV/0!</v>
      </c>
      <c r="M282" s="218"/>
      <c r="P282" s="218"/>
      <c r="Q282" s="218"/>
      <c r="R282" s="218"/>
    </row>
    <row r="283" spans="1:18" s="112" customFormat="1" hidden="1" x14ac:dyDescent="0.2">
      <c r="A283" s="357"/>
      <c r="B283" s="47">
        <v>26</v>
      </c>
      <c r="C283" s="353" t="s">
        <v>293</v>
      </c>
      <c r="D283" s="110" t="s">
        <v>552</v>
      </c>
      <c r="E283" s="45"/>
      <c r="F283" s="217"/>
      <c r="G283" s="40"/>
      <c r="H283" s="95">
        <f t="shared" si="18"/>
        <v>0</v>
      </c>
      <c r="I283" s="95"/>
      <c r="J283" s="40" t="e">
        <f t="shared" si="17"/>
        <v>#DIV/0!</v>
      </c>
      <c r="M283" s="218"/>
      <c r="P283" s="218"/>
      <c r="Q283" s="218"/>
      <c r="R283" s="218"/>
    </row>
    <row r="284" spans="1:18" s="112" customFormat="1" hidden="1" x14ac:dyDescent="0.2">
      <c r="A284" s="357"/>
      <c r="B284" s="47"/>
      <c r="C284" s="353">
        <v>13</v>
      </c>
      <c r="D284" s="367" t="s">
        <v>553</v>
      </c>
      <c r="E284" s="45"/>
      <c r="F284" s="217"/>
      <c r="G284" s="40"/>
      <c r="H284" s="95">
        <f t="shared" si="18"/>
        <v>0</v>
      </c>
      <c r="I284" s="95"/>
      <c r="J284" s="40" t="e">
        <f t="shared" si="17"/>
        <v>#DIV/0!</v>
      </c>
      <c r="M284" s="218"/>
      <c r="P284" s="218"/>
      <c r="Q284" s="218"/>
      <c r="R284" s="218"/>
    </row>
    <row r="285" spans="1:18" s="112" customFormat="1" hidden="1" x14ac:dyDescent="0.2">
      <c r="A285" s="357"/>
      <c r="B285" s="47"/>
      <c r="C285" s="353">
        <v>16</v>
      </c>
      <c r="D285" s="367" t="s">
        <v>554</v>
      </c>
      <c r="E285" s="45"/>
      <c r="F285" s="217"/>
      <c r="G285" s="40"/>
      <c r="H285" s="95">
        <f t="shared" si="18"/>
        <v>0</v>
      </c>
      <c r="I285" s="95"/>
      <c r="J285" s="40" t="e">
        <f t="shared" si="17"/>
        <v>#DIV/0!</v>
      </c>
      <c r="M285" s="218"/>
      <c r="P285" s="218"/>
      <c r="Q285" s="218"/>
      <c r="R285" s="218"/>
    </row>
    <row r="286" spans="1:18" s="112" customFormat="1" hidden="1" x14ac:dyDescent="0.2">
      <c r="A286" s="357"/>
      <c r="B286" s="47"/>
      <c r="C286" s="353">
        <v>23</v>
      </c>
      <c r="D286" s="367" t="s">
        <v>555</v>
      </c>
      <c r="E286" s="45"/>
      <c r="F286" s="217"/>
      <c r="G286" s="40"/>
      <c r="H286" s="95">
        <f t="shared" si="18"/>
        <v>0</v>
      </c>
      <c r="I286" s="95"/>
      <c r="J286" s="40" t="e">
        <f t="shared" si="17"/>
        <v>#DIV/0!</v>
      </c>
      <c r="M286" s="218"/>
      <c r="P286" s="218"/>
      <c r="Q286" s="218"/>
      <c r="R286" s="218"/>
    </row>
    <row r="287" spans="1:18" s="112" customFormat="1" hidden="1" x14ac:dyDescent="0.2">
      <c r="A287" s="357"/>
      <c r="B287" s="47">
        <v>28</v>
      </c>
      <c r="C287" s="353" t="s">
        <v>293</v>
      </c>
      <c r="D287" s="110" t="s">
        <v>556</v>
      </c>
      <c r="E287" s="45"/>
      <c r="F287" s="217"/>
      <c r="G287" s="40"/>
      <c r="H287" s="95">
        <f t="shared" si="18"/>
        <v>0</v>
      </c>
      <c r="I287" s="95"/>
      <c r="J287" s="40" t="e">
        <f t="shared" si="17"/>
        <v>#DIV/0!</v>
      </c>
      <c r="M287" s="218"/>
      <c r="P287" s="218"/>
      <c r="Q287" s="218"/>
      <c r="R287" s="218"/>
    </row>
    <row r="288" spans="1:18" s="112" customFormat="1" hidden="1" x14ac:dyDescent="0.2">
      <c r="A288" s="357"/>
      <c r="B288" s="47"/>
      <c r="C288" s="353">
        <v>13</v>
      </c>
      <c r="D288" s="367" t="s">
        <v>557</v>
      </c>
      <c r="E288" s="45"/>
      <c r="F288" s="217"/>
      <c r="G288" s="40"/>
      <c r="H288" s="95">
        <f t="shared" si="18"/>
        <v>0</v>
      </c>
      <c r="I288" s="95"/>
      <c r="J288" s="40" t="e">
        <f t="shared" si="17"/>
        <v>#DIV/0!</v>
      </c>
      <c r="M288" s="218"/>
      <c r="P288" s="218"/>
      <c r="Q288" s="218"/>
      <c r="R288" s="218"/>
    </row>
    <row r="289" spans="1:18" s="112" customFormat="1" hidden="1" x14ac:dyDescent="0.2">
      <c r="A289" s="357"/>
      <c r="B289" s="47"/>
      <c r="C289" s="353">
        <v>16</v>
      </c>
      <c r="D289" s="367" t="s">
        <v>558</v>
      </c>
      <c r="E289" s="45"/>
      <c r="F289" s="217"/>
      <c r="G289" s="40"/>
      <c r="H289" s="95">
        <f t="shared" si="18"/>
        <v>0</v>
      </c>
      <c r="I289" s="95"/>
      <c r="J289" s="40" t="e">
        <f t="shared" si="17"/>
        <v>#DIV/0!</v>
      </c>
      <c r="M289" s="218"/>
      <c r="P289" s="218"/>
      <c r="Q289" s="218"/>
      <c r="R289" s="218"/>
    </row>
    <row r="290" spans="1:18" s="112" customFormat="1" hidden="1" x14ac:dyDescent="0.2">
      <c r="A290" s="357"/>
      <c r="B290" s="47"/>
      <c r="C290" s="353">
        <v>19</v>
      </c>
      <c r="D290" s="367" t="s">
        <v>559</v>
      </c>
      <c r="E290" s="45"/>
      <c r="F290" s="217"/>
      <c r="G290" s="40"/>
      <c r="H290" s="95">
        <f t="shared" si="18"/>
        <v>0</v>
      </c>
      <c r="I290" s="95"/>
      <c r="J290" s="40" t="e">
        <f t="shared" si="17"/>
        <v>#DIV/0!</v>
      </c>
      <c r="M290" s="218"/>
      <c r="P290" s="218"/>
      <c r="Q290" s="218"/>
      <c r="R290" s="218"/>
    </row>
    <row r="291" spans="1:18" s="112" customFormat="1" hidden="1" x14ac:dyDescent="0.2">
      <c r="A291" s="368"/>
      <c r="B291" s="47">
        <v>30</v>
      </c>
      <c r="C291" s="353" t="s">
        <v>293</v>
      </c>
      <c r="D291" s="108" t="s">
        <v>560</v>
      </c>
      <c r="E291" s="45"/>
      <c r="F291" s="217"/>
      <c r="G291" s="40"/>
      <c r="H291" s="95">
        <f t="shared" si="18"/>
        <v>0</v>
      </c>
      <c r="I291" s="95"/>
      <c r="J291" s="40" t="e">
        <f t="shared" si="17"/>
        <v>#DIV/0!</v>
      </c>
      <c r="M291" s="218"/>
      <c r="P291" s="218"/>
      <c r="Q291" s="218"/>
      <c r="R291" s="218"/>
    </row>
    <row r="292" spans="1:18" s="112" customFormat="1" hidden="1" x14ac:dyDescent="0.2">
      <c r="A292" s="357"/>
      <c r="B292" s="47">
        <v>44</v>
      </c>
      <c r="C292" s="353" t="s">
        <v>293</v>
      </c>
      <c r="D292" s="110" t="s">
        <v>561</v>
      </c>
      <c r="E292" s="45"/>
      <c r="F292" s="217"/>
      <c r="G292" s="40"/>
      <c r="H292" s="95">
        <f t="shared" si="18"/>
        <v>0</v>
      </c>
      <c r="I292" s="95"/>
      <c r="J292" s="40" t="e">
        <f t="shared" si="17"/>
        <v>#DIV/0!</v>
      </c>
      <c r="M292" s="218"/>
      <c r="P292" s="218"/>
      <c r="Q292" s="218"/>
      <c r="R292" s="218"/>
    </row>
    <row r="293" spans="1:18" s="112" customFormat="1" hidden="1" x14ac:dyDescent="0.2">
      <c r="A293" s="357"/>
      <c r="B293" s="47"/>
      <c r="C293" s="353">
        <v>13</v>
      </c>
      <c r="D293" s="367" t="s">
        <v>562</v>
      </c>
      <c r="E293" s="45"/>
      <c r="F293" s="217"/>
      <c r="G293" s="40"/>
      <c r="H293" s="95">
        <f t="shared" si="18"/>
        <v>0</v>
      </c>
      <c r="I293" s="95"/>
      <c r="J293" s="40" t="e">
        <f t="shared" si="17"/>
        <v>#DIV/0!</v>
      </c>
      <c r="M293" s="218"/>
      <c r="P293" s="218"/>
      <c r="Q293" s="218"/>
      <c r="R293" s="218"/>
    </row>
    <row r="294" spans="1:18" s="112" customFormat="1" hidden="1" x14ac:dyDescent="0.2">
      <c r="A294" s="368"/>
      <c r="B294" s="47">
        <v>50</v>
      </c>
      <c r="C294" s="353" t="s">
        <v>293</v>
      </c>
      <c r="D294" s="108" t="s">
        <v>563</v>
      </c>
      <c r="E294" s="45"/>
      <c r="F294" s="217"/>
      <c r="G294" s="40"/>
      <c r="H294" s="95">
        <f t="shared" si="18"/>
        <v>0</v>
      </c>
      <c r="I294" s="95"/>
      <c r="J294" s="40" t="e">
        <f t="shared" si="17"/>
        <v>#DIV/0!</v>
      </c>
      <c r="M294" s="218"/>
      <c r="P294" s="218"/>
      <c r="Q294" s="218"/>
      <c r="R294" s="218"/>
    </row>
    <row r="295" spans="1:18" s="112" customFormat="1" hidden="1" x14ac:dyDescent="0.2">
      <c r="A295" s="357"/>
      <c r="B295" s="47">
        <v>51</v>
      </c>
      <c r="C295" s="353" t="s">
        <v>293</v>
      </c>
      <c r="D295" s="110" t="s">
        <v>564</v>
      </c>
      <c r="E295" s="45"/>
      <c r="F295" s="217"/>
      <c r="G295" s="40"/>
      <c r="H295" s="95">
        <f t="shared" si="18"/>
        <v>0</v>
      </c>
      <c r="I295" s="95"/>
      <c r="J295" s="40" t="e">
        <f t="shared" si="17"/>
        <v>#DIV/0!</v>
      </c>
      <c r="M295" s="218"/>
      <c r="P295" s="218"/>
      <c r="Q295" s="218"/>
      <c r="R295" s="218"/>
    </row>
    <row r="296" spans="1:18" s="112" customFormat="1" hidden="1" x14ac:dyDescent="0.2">
      <c r="A296" s="368"/>
      <c r="B296" s="47">
        <v>55</v>
      </c>
      <c r="C296" s="353" t="s">
        <v>293</v>
      </c>
      <c r="D296" s="110" t="s">
        <v>565</v>
      </c>
      <c r="E296" s="45"/>
      <c r="F296" s="217"/>
      <c r="G296" s="40"/>
      <c r="H296" s="95">
        <f t="shared" si="18"/>
        <v>0</v>
      </c>
      <c r="I296" s="95"/>
      <c r="J296" s="40" t="e">
        <f t="shared" si="17"/>
        <v>#DIV/0!</v>
      </c>
      <c r="M296" s="218"/>
      <c r="P296" s="218"/>
      <c r="Q296" s="218"/>
      <c r="R296" s="218"/>
    </row>
    <row r="297" spans="1:18" s="112" customFormat="1" hidden="1" x14ac:dyDescent="0.2">
      <c r="A297" s="357"/>
      <c r="B297" s="47">
        <v>57</v>
      </c>
      <c r="C297" s="353" t="s">
        <v>293</v>
      </c>
      <c r="D297" s="110" t="s">
        <v>566</v>
      </c>
      <c r="E297" s="45"/>
      <c r="F297" s="109"/>
      <c r="G297" s="40"/>
      <c r="H297" s="95">
        <f t="shared" si="18"/>
        <v>0</v>
      </c>
      <c r="I297" s="95"/>
      <c r="J297" s="40" t="e">
        <f t="shared" si="17"/>
        <v>#DIV/0!</v>
      </c>
      <c r="M297" s="218"/>
      <c r="P297" s="218"/>
      <c r="Q297" s="218"/>
      <c r="R297" s="218"/>
    </row>
    <row r="298" spans="1:18" s="112" customFormat="1" x14ac:dyDescent="0.2">
      <c r="A298" s="368"/>
      <c r="B298" s="47">
        <v>70</v>
      </c>
      <c r="C298" s="353" t="s">
        <v>293</v>
      </c>
      <c r="D298" s="108" t="s">
        <v>567</v>
      </c>
      <c r="E298" s="45"/>
      <c r="F298" s="217"/>
      <c r="G298" s="40"/>
      <c r="H298" s="95">
        <f t="shared" si="18"/>
        <v>0</v>
      </c>
      <c r="I298" s="95"/>
      <c r="J298" s="40" t="e">
        <f t="shared" si="17"/>
        <v>#DIV/0!</v>
      </c>
      <c r="M298" s="218"/>
      <c r="P298" s="218"/>
      <c r="Q298" s="218"/>
      <c r="R298" s="218"/>
    </row>
    <row r="299" spans="1:18" s="112" customFormat="1" hidden="1" x14ac:dyDescent="0.2">
      <c r="A299" s="357"/>
      <c r="B299" s="47">
        <v>71</v>
      </c>
      <c r="C299" s="353" t="s">
        <v>293</v>
      </c>
      <c r="D299" s="110" t="s">
        <v>568</v>
      </c>
      <c r="E299" s="45"/>
      <c r="F299" s="217"/>
      <c r="G299" s="40"/>
      <c r="H299" s="95">
        <f t="shared" si="18"/>
        <v>0</v>
      </c>
      <c r="I299" s="95"/>
      <c r="J299" s="40" t="e">
        <f t="shared" si="17"/>
        <v>#DIV/0!</v>
      </c>
      <c r="M299" s="218"/>
      <c r="P299" s="218"/>
      <c r="Q299" s="218"/>
      <c r="R299" s="218"/>
    </row>
    <row r="300" spans="1:18" s="112" customFormat="1" hidden="1" x14ac:dyDescent="0.2">
      <c r="A300" s="357"/>
      <c r="B300" s="47"/>
      <c r="C300" s="353">
        <v>13</v>
      </c>
      <c r="D300" s="367" t="s">
        <v>569</v>
      </c>
      <c r="E300" s="45"/>
      <c r="F300" s="217"/>
      <c r="G300" s="40"/>
      <c r="H300" s="95">
        <f t="shared" si="18"/>
        <v>0</v>
      </c>
      <c r="I300" s="95"/>
      <c r="J300" s="40" t="e">
        <f t="shared" si="17"/>
        <v>#DIV/0!</v>
      </c>
      <c r="M300" s="218"/>
      <c r="P300" s="218"/>
      <c r="Q300" s="218"/>
      <c r="R300" s="218"/>
    </row>
    <row r="301" spans="1:18" s="112" customFormat="1" x14ac:dyDescent="0.2">
      <c r="A301" s="357"/>
      <c r="B301" s="47">
        <v>73</v>
      </c>
      <c r="C301" s="353" t="s">
        <v>293</v>
      </c>
      <c r="D301" s="110" t="s">
        <v>570</v>
      </c>
      <c r="E301" s="45"/>
      <c r="F301" s="217"/>
      <c r="G301" s="40"/>
      <c r="H301" s="95">
        <f t="shared" si="18"/>
        <v>0</v>
      </c>
      <c r="I301" s="95"/>
      <c r="J301" s="40" t="e">
        <f t="shared" si="17"/>
        <v>#DIV/0!</v>
      </c>
      <c r="M301" s="218"/>
      <c r="P301" s="218"/>
      <c r="Q301" s="218"/>
      <c r="R301" s="218"/>
    </row>
    <row r="302" spans="1:18" s="112" customFormat="1" x14ac:dyDescent="0.2">
      <c r="A302" s="357"/>
      <c r="B302" s="47"/>
      <c r="C302" s="353">
        <v>13</v>
      </c>
      <c r="D302" s="367" t="s">
        <v>571</v>
      </c>
      <c r="E302" s="45"/>
      <c r="F302" s="217"/>
      <c r="G302" s="40"/>
      <c r="H302" s="95">
        <f t="shared" si="18"/>
        <v>0</v>
      </c>
      <c r="I302" s="95"/>
      <c r="J302" s="40" t="e">
        <f t="shared" si="17"/>
        <v>#DIV/0!</v>
      </c>
      <c r="M302" s="218"/>
      <c r="P302" s="218"/>
      <c r="Q302" s="218"/>
      <c r="R302" s="218"/>
    </row>
    <row r="303" spans="1:18" s="112" customFormat="1" x14ac:dyDescent="0.2">
      <c r="A303" s="357"/>
      <c r="B303" s="47"/>
      <c r="C303" s="353">
        <v>16</v>
      </c>
      <c r="D303" s="367" t="s">
        <v>572</v>
      </c>
      <c r="E303" s="45"/>
      <c r="F303" s="217"/>
      <c r="G303" s="40"/>
      <c r="H303" s="95">
        <f t="shared" si="18"/>
        <v>0</v>
      </c>
      <c r="I303" s="95"/>
      <c r="J303" s="40" t="e">
        <f t="shared" si="17"/>
        <v>#DIV/0!</v>
      </c>
      <c r="M303" s="218"/>
      <c r="P303" s="218"/>
      <c r="Q303" s="218"/>
      <c r="R303" s="218"/>
    </row>
    <row r="304" spans="1:18" s="112" customFormat="1" x14ac:dyDescent="0.2">
      <c r="A304" s="357"/>
      <c r="B304" s="47"/>
      <c r="C304" s="353">
        <v>23</v>
      </c>
      <c r="D304" s="367" t="s">
        <v>573</v>
      </c>
      <c r="E304" s="45"/>
      <c r="F304" s="217"/>
      <c r="G304" s="40"/>
      <c r="H304" s="95">
        <f t="shared" si="18"/>
        <v>0</v>
      </c>
      <c r="I304" s="95"/>
      <c r="J304" s="40" t="e">
        <f t="shared" si="17"/>
        <v>#DIV/0!</v>
      </c>
      <c r="M304" s="218"/>
      <c r="P304" s="218"/>
      <c r="Q304" s="218"/>
      <c r="R304" s="218"/>
    </row>
    <row r="305" spans="1:21" s="112" customFormat="1" x14ac:dyDescent="0.2">
      <c r="A305" s="357"/>
      <c r="B305" s="47">
        <v>75</v>
      </c>
      <c r="C305" s="353" t="s">
        <v>293</v>
      </c>
      <c r="D305" s="110" t="s">
        <v>574</v>
      </c>
      <c r="E305" s="45"/>
      <c r="F305" s="217"/>
      <c r="G305" s="40"/>
      <c r="H305" s="95">
        <f t="shared" si="18"/>
        <v>0</v>
      </c>
      <c r="I305" s="95"/>
      <c r="J305" s="40" t="e">
        <f t="shared" si="17"/>
        <v>#DIV/0!</v>
      </c>
      <c r="M305" s="218"/>
      <c r="P305" s="218"/>
      <c r="Q305" s="218"/>
      <c r="R305" s="218"/>
    </row>
    <row r="306" spans="1:21" s="112" customFormat="1" ht="6.6" customHeight="1" x14ac:dyDescent="0.2">
      <c r="A306" s="357"/>
      <c r="B306" s="47"/>
      <c r="C306" s="47"/>
      <c r="D306" s="44"/>
      <c r="E306" s="45"/>
      <c r="F306" s="109"/>
      <c r="G306" s="40"/>
      <c r="H306" s="95"/>
      <c r="I306" s="95"/>
      <c r="J306" s="40"/>
      <c r="M306" s="218"/>
      <c r="P306" s="218"/>
      <c r="Q306" s="218"/>
      <c r="R306" s="218"/>
    </row>
    <row r="307" spans="1:21" s="119" customFormat="1" ht="12.75" customHeight="1" x14ac:dyDescent="0.2">
      <c r="A307" s="360">
        <v>11</v>
      </c>
      <c r="B307" s="365" t="s">
        <v>293</v>
      </c>
      <c r="C307" s="365" t="s">
        <v>293</v>
      </c>
      <c r="D307" s="124" t="s">
        <v>22</v>
      </c>
      <c r="E307" s="114"/>
      <c r="F307" s="115"/>
      <c r="G307" s="116"/>
      <c r="H307" s="117"/>
      <c r="I307" s="117">
        <f>SUM(H307:H322)</f>
        <v>0</v>
      </c>
      <c r="J307" s="116" t="e">
        <f t="shared" ref="J307:J321" si="19">H307/J$16</f>
        <v>#DIV/0!</v>
      </c>
      <c r="M307" s="248"/>
      <c r="P307" s="248"/>
      <c r="Q307" s="248"/>
      <c r="R307" s="218"/>
      <c r="U307" s="265"/>
    </row>
    <row r="308" spans="1:21" s="112" customFormat="1" ht="12.75" customHeight="1" x14ac:dyDescent="0.2">
      <c r="A308" s="357"/>
      <c r="B308" s="47">
        <v>10</v>
      </c>
      <c r="C308" s="353" t="s">
        <v>293</v>
      </c>
      <c r="D308" s="108" t="s">
        <v>575</v>
      </c>
      <c r="E308" s="45"/>
      <c r="F308" s="109"/>
      <c r="G308" s="40"/>
      <c r="H308" s="95">
        <f>E308*G308</f>
        <v>0</v>
      </c>
      <c r="I308" s="95"/>
      <c r="J308" s="40" t="e">
        <f t="shared" si="19"/>
        <v>#DIV/0!</v>
      </c>
      <c r="M308" s="218"/>
      <c r="P308" s="218"/>
      <c r="Q308" s="218"/>
      <c r="R308" s="218"/>
      <c r="U308" s="264"/>
    </row>
    <row r="309" spans="1:21" s="112" customFormat="1" x14ac:dyDescent="0.2">
      <c r="A309" s="357"/>
      <c r="B309" s="47">
        <v>11</v>
      </c>
      <c r="C309" s="353" t="s">
        <v>293</v>
      </c>
      <c r="D309" s="110" t="s">
        <v>576</v>
      </c>
      <c r="E309" s="45"/>
      <c r="F309" s="217"/>
      <c r="G309" s="40"/>
      <c r="H309" s="95">
        <f t="shared" ref="H309:H321" si="20">E309*G309</f>
        <v>0</v>
      </c>
      <c r="I309" s="95"/>
      <c r="J309" s="40" t="e">
        <f t="shared" si="19"/>
        <v>#DIV/0!</v>
      </c>
      <c r="M309" s="218"/>
      <c r="P309" s="218"/>
      <c r="Q309" s="218"/>
      <c r="R309" s="218"/>
    </row>
    <row r="310" spans="1:21" s="112" customFormat="1" x14ac:dyDescent="0.2">
      <c r="A310" s="357"/>
      <c r="B310" s="47"/>
      <c r="C310" s="353">
        <v>13</v>
      </c>
      <c r="D310" s="367" t="s">
        <v>577</v>
      </c>
      <c r="E310" s="45"/>
      <c r="F310" s="217"/>
      <c r="G310" s="40"/>
      <c r="H310" s="95">
        <f t="shared" si="20"/>
        <v>0</v>
      </c>
      <c r="I310" s="95"/>
      <c r="J310" s="40" t="e">
        <f t="shared" si="19"/>
        <v>#DIV/0!</v>
      </c>
      <c r="M310" s="218"/>
      <c r="P310" s="218"/>
      <c r="Q310" s="218"/>
      <c r="R310" s="218"/>
    </row>
    <row r="311" spans="1:21" s="112" customFormat="1" x14ac:dyDescent="0.2">
      <c r="A311" s="357"/>
      <c r="B311" s="47">
        <v>12</v>
      </c>
      <c r="C311" s="353" t="s">
        <v>293</v>
      </c>
      <c r="D311" s="110" t="s">
        <v>578</v>
      </c>
      <c r="E311" s="45"/>
      <c r="F311" s="217"/>
      <c r="G311" s="40"/>
      <c r="H311" s="95">
        <f t="shared" si="20"/>
        <v>0</v>
      </c>
      <c r="I311" s="95"/>
      <c r="J311" s="40" t="e">
        <f t="shared" si="19"/>
        <v>#DIV/0!</v>
      </c>
      <c r="M311" s="218"/>
      <c r="P311" s="218"/>
      <c r="Q311" s="218"/>
      <c r="R311" s="218"/>
    </row>
    <row r="312" spans="1:21" s="112" customFormat="1" hidden="1" x14ac:dyDescent="0.2">
      <c r="A312" s="357"/>
      <c r="B312" s="47">
        <v>13</v>
      </c>
      <c r="C312" s="353" t="s">
        <v>293</v>
      </c>
      <c r="D312" s="110" t="s">
        <v>48</v>
      </c>
      <c r="E312" s="45"/>
      <c r="F312" s="217"/>
      <c r="G312" s="40"/>
      <c r="H312" s="95">
        <f t="shared" si="20"/>
        <v>0</v>
      </c>
      <c r="I312" s="95"/>
      <c r="J312" s="40" t="e">
        <f t="shared" si="19"/>
        <v>#DIV/0!</v>
      </c>
      <c r="M312" s="218"/>
      <c r="P312" s="218"/>
      <c r="Q312" s="218"/>
      <c r="R312" s="218"/>
    </row>
    <row r="313" spans="1:21" s="112" customFormat="1" x14ac:dyDescent="0.2">
      <c r="A313" s="357"/>
      <c r="B313" s="47">
        <v>14</v>
      </c>
      <c r="C313" s="353" t="s">
        <v>293</v>
      </c>
      <c r="D313" s="110" t="s">
        <v>579</v>
      </c>
      <c r="E313" s="45"/>
      <c r="F313" s="217"/>
      <c r="G313" s="40"/>
      <c r="H313" s="95">
        <f t="shared" si="20"/>
        <v>0</v>
      </c>
      <c r="I313" s="95"/>
      <c r="J313" s="40" t="e">
        <f t="shared" si="19"/>
        <v>#DIV/0!</v>
      </c>
      <c r="M313" s="218"/>
      <c r="P313" s="218"/>
      <c r="Q313" s="218"/>
      <c r="R313" s="218"/>
    </row>
    <row r="314" spans="1:21" s="112" customFormat="1" hidden="1" x14ac:dyDescent="0.2">
      <c r="A314" s="368"/>
      <c r="B314" s="47">
        <v>20</v>
      </c>
      <c r="C314" s="353" t="s">
        <v>293</v>
      </c>
      <c r="D314" s="108" t="s">
        <v>580</v>
      </c>
      <c r="E314" s="45"/>
      <c r="F314" s="217"/>
      <c r="G314" s="40"/>
      <c r="H314" s="95">
        <f t="shared" si="20"/>
        <v>0</v>
      </c>
      <c r="I314" s="95"/>
      <c r="J314" s="40" t="e">
        <f t="shared" si="19"/>
        <v>#DIV/0!</v>
      </c>
      <c r="M314" s="218"/>
      <c r="P314" s="218"/>
      <c r="Q314" s="218"/>
      <c r="R314" s="218"/>
    </row>
    <row r="315" spans="1:21" s="112" customFormat="1" hidden="1" x14ac:dyDescent="0.2">
      <c r="A315" s="368"/>
      <c r="B315" s="47">
        <v>30</v>
      </c>
      <c r="C315" s="353" t="s">
        <v>293</v>
      </c>
      <c r="D315" s="108" t="s">
        <v>581</v>
      </c>
      <c r="E315" s="45"/>
      <c r="F315" s="217"/>
      <c r="G315" s="40"/>
      <c r="H315" s="95">
        <f t="shared" si="20"/>
        <v>0</v>
      </c>
      <c r="I315" s="95"/>
      <c r="J315" s="40" t="e">
        <f t="shared" si="19"/>
        <v>#DIV/0!</v>
      </c>
      <c r="M315" s="218"/>
      <c r="P315" s="218"/>
      <c r="Q315" s="218"/>
      <c r="R315" s="218"/>
    </row>
    <row r="316" spans="1:21" s="112" customFormat="1" hidden="1" x14ac:dyDescent="0.2">
      <c r="A316" s="368"/>
      <c r="B316" s="47">
        <v>40</v>
      </c>
      <c r="C316" s="353" t="s">
        <v>293</v>
      </c>
      <c r="D316" s="108" t="s">
        <v>582</v>
      </c>
      <c r="E316" s="45"/>
      <c r="F316" s="217"/>
      <c r="G316" s="40"/>
      <c r="H316" s="95">
        <f t="shared" si="20"/>
        <v>0</v>
      </c>
      <c r="I316" s="95"/>
      <c r="J316" s="40" t="e">
        <f t="shared" si="19"/>
        <v>#DIV/0!</v>
      </c>
      <c r="M316" s="218"/>
      <c r="P316" s="218"/>
      <c r="Q316" s="218"/>
      <c r="R316" s="218"/>
    </row>
    <row r="317" spans="1:21" s="112" customFormat="1" hidden="1" x14ac:dyDescent="0.2">
      <c r="A317" s="368"/>
      <c r="B317" s="47">
        <v>50</v>
      </c>
      <c r="C317" s="353" t="s">
        <v>293</v>
      </c>
      <c r="D317" s="108" t="s">
        <v>584</v>
      </c>
      <c r="E317" s="45"/>
      <c r="F317" s="217"/>
      <c r="G317" s="40"/>
      <c r="H317" s="95">
        <f t="shared" si="20"/>
        <v>0</v>
      </c>
      <c r="I317" s="95"/>
      <c r="J317" s="40" t="e">
        <f t="shared" si="19"/>
        <v>#DIV/0!</v>
      </c>
      <c r="M317" s="218"/>
      <c r="P317" s="218"/>
      <c r="Q317" s="218"/>
      <c r="R317" s="218"/>
    </row>
    <row r="318" spans="1:21" s="112" customFormat="1" hidden="1" x14ac:dyDescent="0.2">
      <c r="A318" s="357"/>
      <c r="B318" s="47">
        <v>52</v>
      </c>
      <c r="C318" s="353" t="s">
        <v>293</v>
      </c>
      <c r="D318" s="110" t="s">
        <v>583</v>
      </c>
      <c r="E318" s="45"/>
      <c r="F318" s="217"/>
      <c r="G318" s="40"/>
      <c r="H318" s="95">
        <f t="shared" si="20"/>
        <v>0</v>
      </c>
      <c r="I318" s="95"/>
      <c r="J318" s="40" t="e">
        <f t="shared" si="19"/>
        <v>#DIV/0!</v>
      </c>
      <c r="M318" s="218"/>
      <c r="P318" s="218"/>
      <c r="Q318" s="218"/>
      <c r="R318" s="218"/>
    </row>
    <row r="319" spans="1:21" s="112" customFormat="1" hidden="1" x14ac:dyDescent="0.2">
      <c r="A319" s="368"/>
      <c r="B319" s="47">
        <v>80</v>
      </c>
      <c r="C319" s="353" t="s">
        <v>293</v>
      </c>
      <c r="D319" s="108" t="s">
        <v>585</v>
      </c>
      <c r="E319" s="45"/>
      <c r="F319" s="217"/>
      <c r="G319" s="40"/>
      <c r="H319" s="95">
        <f t="shared" si="20"/>
        <v>0</v>
      </c>
      <c r="I319" s="95"/>
      <c r="J319" s="40" t="e">
        <f t="shared" si="19"/>
        <v>#DIV/0!</v>
      </c>
      <c r="M319" s="218"/>
      <c r="P319" s="218"/>
      <c r="Q319" s="218"/>
      <c r="R319" s="218"/>
    </row>
    <row r="320" spans="1:21" s="112" customFormat="1" hidden="1" x14ac:dyDescent="0.2">
      <c r="A320" s="357"/>
      <c r="B320" s="47">
        <v>81</v>
      </c>
      <c r="C320" s="353" t="s">
        <v>293</v>
      </c>
      <c r="D320" s="110" t="s">
        <v>586</v>
      </c>
      <c r="E320" s="45"/>
      <c r="F320" s="217"/>
      <c r="G320" s="40"/>
      <c r="H320" s="95">
        <f t="shared" si="20"/>
        <v>0</v>
      </c>
      <c r="I320" s="95"/>
      <c r="J320" s="40" t="e">
        <f t="shared" si="19"/>
        <v>#DIV/0!</v>
      </c>
      <c r="M320" s="218"/>
      <c r="P320" s="218"/>
      <c r="Q320" s="218"/>
      <c r="R320" s="218"/>
    </row>
    <row r="321" spans="1:21" s="112" customFormat="1" hidden="1" x14ac:dyDescent="0.2">
      <c r="A321" s="357"/>
      <c r="B321" s="47"/>
      <c r="C321" s="353">
        <v>23</v>
      </c>
      <c r="D321" s="367" t="s">
        <v>587</v>
      </c>
      <c r="E321" s="45"/>
      <c r="F321" s="217"/>
      <c r="G321" s="40"/>
      <c r="H321" s="95">
        <f t="shared" si="20"/>
        <v>0</v>
      </c>
      <c r="I321" s="95"/>
      <c r="J321" s="40" t="e">
        <f t="shared" si="19"/>
        <v>#DIV/0!</v>
      </c>
      <c r="M321" s="218"/>
      <c r="P321" s="218"/>
      <c r="Q321" s="218"/>
      <c r="R321" s="218"/>
    </row>
    <row r="322" spans="1:21" s="112" customFormat="1" ht="6.6" customHeight="1" x14ac:dyDescent="0.2">
      <c r="A322" s="357"/>
      <c r="B322" s="47"/>
      <c r="C322" s="47"/>
      <c r="D322" s="44"/>
      <c r="E322" s="45"/>
      <c r="F322" s="109"/>
      <c r="G322" s="40"/>
      <c r="H322" s="95"/>
      <c r="I322" s="95"/>
      <c r="J322" s="40"/>
      <c r="M322" s="218"/>
      <c r="P322" s="218"/>
      <c r="Q322" s="218"/>
      <c r="R322" s="218"/>
    </row>
    <row r="323" spans="1:21" s="119" customFormat="1" ht="12.75" hidden="1" customHeight="1" x14ac:dyDescent="0.2">
      <c r="A323" s="360">
        <v>12</v>
      </c>
      <c r="B323" s="365" t="s">
        <v>293</v>
      </c>
      <c r="C323" s="365" t="s">
        <v>293</v>
      </c>
      <c r="D323" s="124" t="s">
        <v>23</v>
      </c>
      <c r="E323" s="114"/>
      <c r="F323" s="115"/>
      <c r="G323" s="116"/>
      <c r="H323" s="117"/>
      <c r="I323" s="117">
        <f>SUM(H323:H339)</f>
        <v>0</v>
      </c>
      <c r="J323" s="116" t="e">
        <f t="shared" ref="J323:J338" si="21">H323/J$16</f>
        <v>#DIV/0!</v>
      </c>
      <c r="M323" s="248"/>
      <c r="P323" s="248"/>
      <c r="Q323" s="248"/>
      <c r="R323" s="218"/>
      <c r="U323" s="265"/>
    </row>
    <row r="324" spans="1:21" s="112" customFormat="1" ht="12.75" hidden="1" customHeight="1" x14ac:dyDescent="0.2">
      <c r="A324" s="357"/>
      <c r="B324" s="47">
        <v>20</v>
      </c>
      <c r="C324" s="353" t="s">
        <v>293</v>
      </c>
      <c r="D324" s="108" t="s">
        <v>588</v>
      </c>
      <c r="E324" s="45"/>
      <c r="F324" s="109"/>
      <c r="G324" s="40"/>
      <c r="H324" s="95">
        <f>E324*G324</f>
        <v>0</v>
      </c>
      <c r="I324" s="95"/>
      <c r="J324" s="40" t="e">
        <f t="shared" si="21"/>
        <v>#DIV/0!</v>
      </c>
      <c r="M324" s="218"/>
      <c r="P324" s="218"/>
      <c r="Q324" s="218"/>
      <c r="R324" s="218"/>
      <c r="U324" s="264"/>
    </row>
    <row r="325" spans="1:21" s="112" customFormat="1" hidden="1" x14ac:dyDescent="0.2">
      <c r="A325" s="357"/>
      <c r="B325" s="47">
        <v>21</v>
      </c>
      <c r="C325" s="353" t="s">
        <v>293</v>
      </c>
      <c r="D325" s="110" t="s">
        <v>589</v>
      </c>
      <c r="E325" s="45"/>
      <c r="F325" s="217"/>
      <c r="G325" s="40"/>
      <c r="H325" s="95">
        <f t="shared" ref="H325:H338" si="22">E325*G325</f>
        <v>0</v>
      </c>
      <c r="I325" s="95"/>
      <c r="J325" s="40" t="e">
        <f t="shared" si="21"/>
        <v>#DIV/0!</v>
      </c>
      <c r="M325" s="218"/>
      <c r="P325" s="218"/>
      <c r="Q325" s="218"/>
      <c r="R325" s="218"/>
    </row>
    <row r="326" spans="1:21" s="112" customFormat="1" hidden="1" x14ac:dyDescent="0.2">
      <c r="A326" s="357"/>
      <c r="B326" s="47">
        <v>24</v>
      </c>
      <c r="C326" s="353" t="s">
        <v>293</v>
      </c>
      <c r="D326" s="110" t="s">
        <v>590</v>
      </c>
      <c r="E326" s="45"/>
      <c r="F326" s="217"/>
      <c r="G326" s="40"/>
      <c r="H326" s="95">
        <f t="shared" si="22"/>
        <v>0</v>
      </c>
      <c r="I326" s="95"/>
      <c r="J326" s="40" t="e">
        <f t="shared" si="21"/>
        <v>#DIV/0!</v>
      </c>
      <c r="M326" s="218"/>
      <c r="P326" s="218"/>
      <c r="Q326" s="218"/>
      <c r="R326" s="218"/>
    </row>
    <row r="327" spans="1:21" s="112" customFormat="1" hidden="1" x14ac:dyDescent="0.2">
      <c r="A327" s="368"/>
      <c r="B327" s="47">
        <v>30</v>
      </c>
      <c r="C327" s="353" t="s">
        <v>293</v>
      </c>
      <c r="D327" s="108" t="s">
        <v>591</v>
      </c>
      <c r="E327" s="45"/>
      <c r="F327" s="217"/>
      <c r="G327" s="40"/>
      <c r="H327" s="95">
        <f t="shared" si="22"/>
        <v>0</v>
      </c>
      <c r="I327" s="95"/>
      <c r="J327" s="40" t="e">
        <f t="shared" si="21"/>
        <v>#DIV/0!</v>
      </c>
      <c r="M327" s="218"/>
      <c r="P327" s="218"/>
      <c r="Q327" s="218"/>
      <c r="R327" s="218"/>
    </row>
    <row r="328" spans="1:21" s="112" customFormat="1" hidden="1" x14ac:dyDescent="0.2">
      <c r="A328" s="357"/>
      <c r="B328" s="47">
        <v>36</v>
      </c>
      <c r="C328" s="353" t="s">
        <v>293</v>
      </c>
      <c r="D328" s="110" t="s">
        <v>592</v>
      </c>
      <c r="E328" s="45"/>
      <c r="F328" s="217"/>
      <c r="G328" s="40"/>
      <c r="H328" s="95">
        <f t="shared" si="22"/>
        <v>0</v>
      </c>
      <c r="I328" s="95"/>
      <c r="J328" s="40" t="e">
        <f t="shared" si="21"/>
        <v>#DIV/0!</v>
      </c>
      <c r="M328" s="218"/>
      <c r="P328" s="218"/>
      <c r="Q328" s="218"/>
      <c r="R328" s="218"/>
    </row>
    <row r="329" spans="1:21" s="112" customFormat="1" hidden="1" x14ac:dyDescent="0.2">
      <c r="A329" s="357"/>
      <c r="B329" s="47"/>
      <c r="C329" s="353">
        <v>13</v>
      </c>
      <c r="D329" s="367" t="s">
        <v>593</v>
      </c>
      <c r="E329" s="45"/>
      <c r="F329" s="217"/>
      <c r="G329" s="40"/>
      <c r="H329" s="95">
        <f t="shared" si="22"/>
        <v>0</v>
      </c>
      <c r="I329" s="95"/>
      <c r="J329" s="40" t="e">
        <f t="shared" si="21"/>
        <v>#DIV/0!</v>
      </c>
      <c r="M329" s="218"/>
      <c r="P329" s="218"/>
      <c r="Q329" s="218"/>
      <c r="R329" s="218"/>
    </row>
    <row r="330" spans="1:21" s="112" customFormat="1" hidden="1" x14ac:dyDescent="0.2">
      <c r="A330" s="357"/>
      <c r="B330" s="47"/>
      <c r="C330" s="353">
        <v>16</v>
      </c>
      <c r="D330" s="367" t="s">
        <v>594</v>
      </c>
      <c r="E330" s="45"/>
      <c r="F330" s="217"/>
      <c r="G330" s="40"/>
      <c r="H330" s="95">
        <f t="shared" si="22"/>
        <v>0</v>
      </c>
      <c r="I330" s="95"/>
      <c r="J330" s="40" t="e">
        <f t="shared" si="21"/>
        <v>#DIV/0!</v>
      </c>
      <c r="M330" s="218"/>
      <c r="P330" s="218"/>
      <c r="Q330" s="218"/>
      <c r="R330" s="218"/>
    </row>
    <row r="331" spans="1:21" s="112" customFormat="1" hidden="1" x14ac:dyDescent="0.2">
      <c r="A331" s="357"/>
      <c r="B331" s="47"/>
      <c r="C331" s="353">
        <v>19</v>
      </c>
      <c r="D331" s="367" t="s">
        <v>595</v>
      </c>
      <c r="E331" s="45"/>
      <c r="F331" s="217"/>
      <c r="G331" s="40"/>
      <c r="H331" s="95">
        <f t="shared" si="22"/>
        <v>0</v>
      </c>
      <c r="I331" s="95"/>
      <c r="J331" s="40" t="e">
        <f t="shared" si="21"/>
        <v>#DIV/0!</v>
      </c>
      <c r="M331" s="218"/>
      <c r="P331" s="218"/>
      <c r="Q331" s="218"/>
      <c r="R331" s="218"/>
    </row>
    <row r="332" spans="1:21" s="112" customFormat="1" hidden="1" x14ac:dyDescent="0.2">
      <c r="A332" s="357"/>
      <c r="B332" s="47"/>
      <c r="C332" s="353">
        <v>23</v>
      </c>
      <c r="D332" s="367" t="s">
        <v>596</v>
      </c>
      <c r="E332" s="45"/>
      <c r="F332" s="217"/>
      <c r="G332" s="40"/>
      <c r="H332" s="95">
        <f t="shared" si="22"/>
        <v>0</v>
      </c>
      <c r="I332" s="95"/>
      <c r="J332" s="40" t="e">
        <f t="shared" si="21"/>
        <v>#DIV/0!</v>
      </c>
      <c r="M332" s="218"/>
      <c r="P332" s="218"/>
      <c r="Q332" s="218"/>
      <c r="R332" s="218"/>
    </row>
    <row r="333" spans="1:21" s="112" customFormat="1" hidden="1" x14ac:dyDescent="0.2">
      <c r="A333" s="357"/>
      <c r="B333" s="47"/>
      <c r="C333" s="353">
        <v>40</v>
      </c>
      <c r="D333" s="367" t="s">
        <v>597</v>
      </c>
      <c r="E333" s="45"/>
      <c r="F333" s="217"/>
      <c r="G333" s="40"/>
      <c r="H333" s="95">
        <f t="shared" si="22"/>
        <v>0</v>
      </c>
      <c r="I333" s="95"/>
      <c r="J333" s="40" t="e">
        <f t="shared" si="21"/>
        <v>#DIV/0!</v>
      </c>
      <c r="M333" s="218"/>
      <c r="P333" s="218"/>
      <c r="Q333" s="218"/>
      <c r="R333" s="218"/>
    </row>
    <row r="334" spans="1:21" s="112" customFormat="1" hidden="1" x14ac:dyDescent="0.2">
      <c r="A334" s="357"/>
      <c r="B334" s="47"/>
      <c r="C334" s="353">
        <v>61</v>
      </c>
      <c r="D334" s="367" t="s">
        <v>598</v>
      </c>
      <c r="E334" s="45"/>
      <c r="F334" s="217"/>
      <c r="G334" s="40"/>
      <c r="H334" s="95">
        <f t="shared" si="22"/>
        <v>0</v>
      </c>
      <c r="I334" s="95"/>
      <c r="J334" s="40" t="e">
        <f t="shared" si="21"/>
        <v>#DIV/0!</v>
      </c>
      <c r="M334" s="218"/>
      <c r="P334" s="218"/>
      <c r="Q334" s="218"/>
      <c r="R334" s="218"/>
    </row>
    <row r="335" spans="1:21" s="112" customFormat="1" hidden="1" x14ac:dyDescent="0.2">
      <c r="A335" s="368"/>
      <c r="B335" s="47">
        <v>40</v>
      </c>
      <c r="C335" s="353" t="s">
        <v>293</v>
      </c>
      <c r="D335" s="108" t="s">
        <v>599</v>
      </c>
      <c r="E335" s="45"/>
      <c r="F335" s="217"/>
      <c r="G335" s="40"/>
      <c r="H335" s="95">
        <f t="shared" si="22"/>
        <v>0</v>
      </c>
      <c r="I335" s="95"/>
      <c r="J335" s="40" t="e">
        <f t="shared" si="21"/>
        <v>#DIV/0!</v>
      </c>
      <c r="M335" s="218"/>
      <c r="P335" s="218"/>
      <c r="Q335" s="218"/>
      <c r="R335" s="218"/>
    </row>
    <row r="336" spans="1:21" s="112" customFormat="1" hidden="1" x14ac:dyDescent="0.2">
      <c r="A336" s="357"/>
      <c r="B336" s="47">
        <v>48</v>
      </c>
      <c r="C336" s="353" t="s">
        <v>293</v>
      </c>
      <c r="D336" s="110" t="s">
        <v>600</v>
      </c>
      <c r="E336" s="45"/>
      <c r="F336" s="217"/>
      <c r="G336" s="40"/>
      <c r="H336" s="95">
        <f t="shared" si="22"/>
        <v>0</v>
      </c>
      <c r="I336" s="95"/>
      <c r="J336" s="40" t="e">
        <f t="shared" si="21"/>
        <v>#DIV/0!</v>
      </c>
      <c r="M336" s="218"/>
      <c r="P336" s="218"/>
      <c r="Q336" s="218"/>
      <c r="R336" s="218"/>
    </row>
    <row r="337" spans="1:21" s="112" customFormat="1" hidden="1" x14ac:dyDescent="0.2">
      <c r="A337" s="357"/>
      <c r="B337" s="47"/>
      <c r="C337" s="353">
        <v>13</v>
      </c>
      <c r="D337" s="367" t="s">
        <v>601</v>
      </c>
      <c r="E337" s="45"/>
      <c r="F337" s="217"/>
      <c r="G337" s="40"/>
      <c r="H337" s="95">
        <f t="shared" si="22"/>
        <v>0</v>
      </c>
      <c r="I337" s="95"/>
      <c r="J337" s="40" t="e">
        <f t="shared" si="21"/>
        <v>#DIV/0!</v>
      </c>
      <c r="M337" s="218"/>
      <c r="P337" s="218"/>
      <c r="Q337" s="218"/>
      <c r="R337" s="218"/>
    </row>
    <row r="338" spans="1:21" s="112" customFormat="1" hidden="1" x14ac:dyDescent="0.2">
      <c r="A338" s="357"/>
      <c r="B338" s="47"/>
      <c r="C338" s="353">
        <v>16</v>
      </c>
      <c r="D338" s="367" t="s">
        <v>602</v>
      </c>
      <c r="E338" s="45"/>
      <c r="F338" s="217"/>
      <c r="G338" s="40"/>
      <c r="H338" s="95">
        <f t="shared" si="22"/>
        <v>0</v>
      </c>
      <c r="I338" s="95"/>
      <c r="J338" s="40" t="e">
        <f t="shared" si="21"/>
        <v>#DIV/0!</v>
      </c>
      <c r="M338" s="218"/>
      <c r="P338" s="218"/>
      <c r="Q338" s="218"/>
      <c r="R338" s="218"/>
    </row>
    <row r="339" spans="1:21" s="112" customFormat="1" ht="6.6" hidden="1" customHeight="1" x14ac:dyDescent="0.2">
      <c r="A339" s="357"/>
      <c r="B339" s="47"/>
      <c r="C339" s="47"/>
      <c r="D339" s="44"/>
      <c r="E339" s="45"/>
      <c r="F339" s="109"/>
      <c r="G339" s="40"/>
      <c r="H339" s="95"/>
      <c r="I339" s="95"/>
      <c r="J339" s="40"/>
      <c r="M339" s="218"/>
      <c r="P339" s="218"/>
      <c r="Q339" s="218"/>
      <c r="R339" s="218"/>
    </row>
    <row r="340" spans="1:21" s="119" customFormat="1" ht="12.75" customHeight="1" x14ac:dyDescent="0.2">
      <c r="A340" s="360">
        <v>13</v>
      </c>
      <c r="B340" s="365" t="s">
        <v>293</v>
      </c>
      <c r="C340" s="365" t="s">
        <v>293</v>
      </c>
      <c r="D340" s="124" t="s">
        <v>24</v>
      </c>
      <c r="E340" s="114"/>
      <c r="F340" s="115"/>
      <c r="G340" s="116"/>
      <c r="H340" s="117"/>
      <c r="I340" s="117">
        <f>SUM(H340:H344)</f>
        <v>0</v>
      </c>
      <c r="J340" s="116" t="e">
        <f>H340/J$16</f>
        <v>#DIV/0!</v>
      </c>
      <c r="M340" s="248"/>
      <c r="P340" s="248"/>
      <c r="Q340" s="248"/>
      <c r="R340" s="218"/>
      <c r="U340" s="265"/>
    </row>
    <row r="341" spans="1:21" s="112" customFormat="1" ht="12.75" customHeight="1" x14ac:dyDescent="0.2">
      <c r="A341" s="357"/>
      <c r="B341" s="47">
        <v>10</v>
      </c>
      <c r="C341" s="353" t="s">
        <v>293</v>
      </c>
      <c r="D341" s="108" t="s">
        <v>603</v>
      </c>
      <c r="E341" s="45"/>
      <c r="F341" s="109"/>
      <c r="G341" s="40"/>
      <c r="H341" s="95">
        <f>E341*G341</f>
        <v>0</v>
      </c>
      <c r="I341" s="95"/>
      <c r="J341" s="40" t="e">
        <f>H341/J$16</f>
        <v>#DIV/0!</v>
      </c>
      <c r="M341" s="218"/>
      <c r="P341" s="218"/>
      <c r="Q341" s="218"/>
      <c r="R341" s="218"/>
      <c r="U341" s="264"/>
    </row>
    <row r="342" spans="1:21" s="112" customFormat="1" x14ac:dyDescent="0.2">
      <c r="A342" s="357"/>
      <c r="B342" s="47">
        <v>11</v>
      </c>
      <c r="C342" s="353" t="s">
        <v>293</v>
      </c>
      <c r="D342" s="110" t="s">
        <v>604</v>
      </c>
      <c r="E342" s="45"/>
      <c r="F342" s="217"/>
      <c r="G342" s="40"/>
      <c r="H342" s="95">
        <f t="shared" ref="H342:H343" si="23">E342*G342</f>
        <v>0</v>
      </c>
      <c r="I342" s="95"/>
      <c r="J342" s="40" t="e">
        <f>H342/J$16</f>
        <v>#DIV/0!</v>
      </c>
      <c r="M342" s="218"/>
      <c r="P342" s="218"/>
      <c r="Q342" s="218"/>
      <c r="R342" s="218"/>
    </row>
    <row r="343" spans="1:21" s="112" customFormat="1" x14ac:dyDescent="0.2">
      <c r="A343" s="357"/>
      <c r="B343" s="47">
        <v>12</v>
      </c>
      <c r="C343" s="353" t="s">
        <v>293</v>
      </c>
      <c r="D343" s="110" t="s">
        <v>605</v>
      </c>
      <c r="E343" s="45"/>
      <c r="F343" s="217"/>
      <c r="G343" s="40"/>
      <c r="H343" s="95">
        <f t="shared" si="23"/>
        <v>0</v>
      </c>
      <c r="I343" s="95"/>
      <c r="J343" s="40" t="e">
        <f>H343/J$16</f>
        <v>#DIV/0!</v>
      </c>
      <c r="M343" s="218"/>
      <c r="P343" s="218"/>
      <c r="Q343" s="218"/>
      <c r="R343" s="218"/>
    </row>
    <row r="344" spans="1:21" s="112" customFormat="1" ht="6.6" customHeight="1" x14ac:dyDescent="0.2">
      <c r="A344" s="357"/>
      <c r="B344" s="47"/>
      <c r="C344" s="47"/>
      <c r="D344" s="44"/>
      <c r="E344" s="45"/>
      <c r="F344" s="109"/>
      <c r="G344" s="40"/>
      <c r="H344" s="95"/>
      <c r="I344" s="95"/>
      <c r="J344" s="40"/>
      <c r="M344" s="218"/>
      <c r="P344" s="218"/>
      <c r="Q344" s="218"/>
      <c r="R344" s="218"/>
    </row>
    <row r="345" spans="1:21" s="119" customFormat="1" ht="12.75" hidden="1" customHeight="1" x14ac:dyDescent="0.2">
      <c r="A345" s="360">
        <v>14</v>
      </c>
      <c r="B345" s="365" t="s">
        <v>293</v>
      </c>
      <c r="C345" s="365" t="s">
        <v>293</v>
      </c>
      <c r="D345" s="124" t="s">
        <v>606</v>
      </c>
      <c r="E345" s="114"/>
      <c r="F345" s="115"/>
      <c r="G345" s="116"/>
      <c r="H345" s="117"/>
      <c r="I345" s="117">
        <f>SUM(H345:H359)</f>
        <v>0</v>
      </c>
      <c r="J345" s="116" t="e">
        <f t="shared" ref="J345:J358" si="24">H345/J$16</f>
        <v>#DIV/0!</v>
      </c>
      <c r="M345" s="248"/>
      <c r="P345" s="248"/>
      <c r="Q345" s="248"/>
      <c r="R345" s="218"/>
      <c r="U345" s="265"/>
    </row>
    <row r="346" spans="1:21" s="112" customFormat="1" ht="12.75" hidden="1" customHeight="1" x14ac:dyDescent="0.2">
      <c r="A346" s="357"/>
      <c r="B346" s="47">
        <v>10</v>
      </c>
      <c r="C346" s="353" t="s">
        <v>293</v>
      </c>
      <c r="D346" s="108" t="s">
        <v>255</v>
      </c>
      <c r="E346" s="45"/>
      <c r="F346" s="109"/>
      <c r="G346" s="40"/>
      <c r="H346" s="95">
        <f>E346*G346</f>
        <v>0</v>
      </c>
      <c r="I346" s="95"/>
      <c r="J346" s="40" t="e">
        <f t="shared" si="24"/>
        <v>#DIV/0!</v>
      </c>
      <c r="M346" s="218"/>
      <c r="P346" s="218"/>
      <c r="Q346" s="218"/>
      <c r="R346" s="218"/>
      <c r="U346" s="264"/>
    </row>
    <row r="347" spans="1:21" s="112" customFormat="1" hidden="1" x14ac:dyDescent="0.2">
      <c r="A347" s="368"/>
      <c r="B347" s="47">
        <v>20</v>
      </c>
      <c r="C347" s="353" t="s">
        <v>293</v>
      </c>
      <c r="D347" s="108" t="s">
        <v>25</v>
      </c>
      <c r="E347" s="45"/>
      <c r="F347" s="217"/>
      <c r="G347" s="40"/>
      <c r="H347" s="95">
        <f t="shared" ref="H347:H358" si="25">E347*G347</f>
        <v>0</v>
      </c>
      <c r="I347" s="95"/>
      <c r="J347" s="40" t="e">
        <f t="shared" si="24"/>
        <v>#DIV/0!</v>
      </c>
      <c r="M347" s="218"/>
      <c r="P347" s="218"/>
      <c r="Q347" s="218"/>
      <c r="R347" s="218"/>
    </row>
    <row r="348" spans="1:21" s="112" customFormat="1" hidden="1" x14ac:dyDescent="0.2">
      <c r="A348" s="357"/>
      <c r="B348" s="47">
        <v>21</v>
      </c>
      <c r="C348" s="353" t="s">
        <v>293</v>
      </c>
      <c r="D348" s="110" t="s">
        <v>608</v>
      </c>
      <c r="E348" s="45"/>
      <c r="F348" s="217"/>
      <c r="G348" s="40"/>
      <c r="H348" s="95">
        <f t="shared" si="25"/>
        <v>0</v>
      </c>
      <c r="I348" s="95"/>
      <c r="J348" s="40" t="e">
        <f t="shared" si="24"/>
        <v>#DIV/0!</v>
      </c>
      <c r="M348" s="218"/>
      <c r="P348" s="218"/>
      <c r="Q348" s="218"/>
      <c r="R348" s="218"/>
    </row>
    <row r="349" spans="1:21" s="112" customFormat="1" hidden="1" x14ac:dyDescent="0.2">
      <c r="A349" s="357"/>
      <c r="B349" s="47">
        <v>24</v>
      </c>
      <c r="C349" s="353" t="s">
        <v>293</v>
      </c>
      <c r="D349" s="110" t="s">
        <v>607</v>
      </c>
      <c r="E349" s="45"/>
      <c r="F349" s="217"/>
      <c r="G349" s="40"/>
      <c r="H349" s="95">
        <f t="shared" si="25"/>
        <v>0</v>
      </c>
      <c r="I349" s="95"/>
      <c r="J349" s="40" t="e">
        <f t="shared" si="24"/>
        <v>#DIV/0!</v>
      </c>
      <c r="M349" s="218"/>
      <c r="P349" s="218"/>
      <c r="Q349" s="218"/>
      <c r="R349" s="218"/>
    </row>
    <row r="350" spans="1:21" s="112" customFormat="1" hidden="1" x14ac:dyDescent="0.2">
      <c r="A350" s="357"/>
      <c r="B350" s="47">
        <v>27</v>
      </c>
      <c r="C350" s="353" t="s">
        <v>293</v>
      </c>
      <c r="D350" s="110" t="s">
        <v>609</v>
      </c>
      <c r="E350" s="45"/>
      <c r="F350" s="217"/>
      <c r="G350" s="40"/>
      <c r="H350" s="95">
        <f t="shared" si="25"/>
        <v>0</v>
      </c>
      <c r="I350" s="95"/>
      <c r="J350" s="40" t="e">
        <f t="shared" si="24"/>
        <v>#DIV/0!</v>
      </c>
      <c r="M350" s="218"/>
      <c r="P350" s="218"/>
      <c r="Q350" s="218"/>
      <c r="R350" s="218"/>
    </row>
    <row r="351" spans="1:21" s="112" customFormat="1" hidden="1" x14ac:dyDescent="0.2">
      <c r="A351" s="368"/>
      <c r="B351" s="47">
        <v>30</v>
      </c>
      <c r="C351" s="353" t="s">
        <v>293</v>
      </c>
      <c r="D351" s="108" t="s">
        <v>610</v>
      </c>
      <c r="E351" s="45"/>
      <c r="F351" s="217"/>
      <c r="G351" s="40"/>
      <c r="H351" s="95">
        <f t="shared" si="25"/>
        <v>0</v>
      </c>
      <c r="I351" s="95"/>
      <c r="J351" s="40" t="e">
        <f t="shared" si="24"/>
        <v>#DIV/0!</v>
      </c>
      <c r="M351" s="218"/>
      <c r="P351" s="218"/>
      <c r="Q351" s="218"/>
      <c r="R351" s="218"/>
    </row>
    <row r="352" spans="1:21" s="112" customFormat="1" hidden="1" x14ac:dyDescent="0.2">
      <c r="A352" s="357"/>
      <c r="B352" s="47">
        <v>31</v>
      </c>
      <c r="C352" s="353" t="s">
        <v>293</v>
      </c>
      <c r="D352" s="110" t="s">
        <v>611</v>
      </c>
      <c r="E352" s="45"/>
      <c r="F352" s="217"/>
      <c r="G352" s="40"/>
      <c r="H352" s="95">
        <f t="shared" si="25"/>
        <v>0</v>
      </c>
      <c r="I352" s="95"/>
      <c r="J352" s="40" t="e">
        <f t="shared" si="24"/>
        <v>#DIV/0!</v>
      </c>
      <c r="M352" s="218"/>
      <c r="P352" s="218"/>
      <c r="Q352" s="218"/>
      <c r="R352" s="218"/>
    </row>
    <row r="353" spans="1:21" s="112" customFormat="1" hidden="1" x14ac:dyDescent="0.2">
      <c r="A353" s="357"/>
      <c r="B353" s="47">
        <v>40</v>
      </c>
      <c r="C353" s="353" t="s">
        <v>293</v>
      </c>
      <c r="D353" s="108" t="s">
        <v>612</v>
      </c>
      <c r="E353" s="45"/>
      <c r="F353" s="217"/>
      <c r="G353" s="40"/>
      <c r="H353" s="95">
        <f t="shared" si="25"/>
        <v>0</v>
      </c>
      <c r="I353" s="95"/>
      <c r="J353" s="40" t="e">
        <f t="shared" si="24"/>
        <v>#DIV/0!</v>
      </c>
      <c r="M353" s="218"/>
      <c r="P353" s="218"/>
      <c r="Q353" s="218"/>
      <c r="R353" s="218"/>
    </row>
    <row r="354" spans="1:21" s="112" customFormat="1" hidden="1" x14ac:dyDescent="0.2">
      <c r="A354" s="357"/>
      <c r="B354" s="47">
        <v>42</v>
      </c>
      <c r="C354" s="353" t="s">
        <v>293</v>
      </c>
      <c r="D354" s="110" t="s">
        <v>613</v>
      </c>
      <c r="E354" s="45"/>
      <c r="F354" s="217"/>
      <c r="G354" s="40"/>
      <c r="H354" s="95">
        <f t="shared" si="25"/>
        <v>0</v>
      </c>
      <c r="I354" s="95"/>
      <c r="J354" s="40" t="e">
        <f t="shared" si="24"/>
        <v>#DIV/0!</v>
      </c>
      <c r="M354" s="218"/>
      <c r="P354" s="218"/>
      <c r="Q354" s="218"/>
      <c r="R354" s="218"/>
    </row>
    <row r="355" spans="1:21" s="112" customFormat="1" hidden="1" x14ac:dyDescent="0.2">
      <c r="A355" s="368"/>
      <c r="B355" s="47">
        <v>90</v>
      </c>
      <c r="C355" s="353" t="s">
        <v>293</v>
      </c>
      <c r="D355" s="108" t="s">
        <v>614</v>
      </c>
      <c r="E355" s="45"/>
      <c r="F355" s="217"/>
      <c r="G355" s="40"/>
      <c r="H355" s="95">
        <f t="shared" si="25"/>
        <v>0</v>
      </c>
      <c r="I355" s="95"/>
      <c r="J355" s="40" t="e">
        <f t="shared" si="24"/>
        <v>#DIV/0!</v>
      </c>
      <c r="M355" s="218"/>
      <c r="P355" s="218"/>
      <c r="Q355" s="218"/>
      <c r="R355" s="218"/>
    </row>
    <row r="356" spans="1:21" s="112" customFormat="1" hidden="1" x14ac:dyDescent="0.2">
      <c r="A356" s="357"/>
      <c r="B356" s="47">
        <v>91</v>
      </c>
      <c r="C356" s="353" t="s">
        <v>293</v>
      </c>
      <c r="D356" s="110" t="s">
        <v>615</v>
      </c>
      <c r="E356" s="45"/>
      <c r="F356" s="217"/>
      <c r="G356" s="40"/>
      <c r="H356" s="95">
        <f t="shared" si="25"/>
        <v>0</v>
      </c>
      <c r="I356" s="95"/>
      <c r="J356" s="40" t="e">
        <f t="shared" si="24"/>
        <v>#DIV/0!</v>
      </c>
      <c r="M356" s="218"/>
      <c r="P356" s="218"/>
      <c r="Q356" s="218"/>
      <c r="R356" s="218"/>
    </row>
    <row r="357" spans="1:21" s="112" customFormat="1" hidden="1" x14ac:dyDescent="0.2">
      <c r="A357" s="357"/>
      <c r="B357" s="47"/>
      <c r="C357" s="353">
        <v>33</v>
      </c>
      <c r="D357" s="367" t="s">
        <v>616</v>
      </c>
      <c r="E357" s="45"/>
      <c r="F357" s="217"/>
      <c r="G357" s="40"/>
      <c r="H357" s="95">
        <f t="shared" si="25"/>
        <v>0</v>
      </c>
      <c r="I357" s="95"/>
      <c r="J357" s="40" t="e">
        <f t="shared" si="24"/>
        <v>#DIV/0!</v>
      </c>
      <c r="M357" s="218"/>
      <c r="P357" s="218"/>
      <c r="Q357" s="218"/>
      <c r="R357" s="218"/>
    </row>
    <row r="358" spans="1:21" s="112" customFormat="1" hidden="1" x14ac:dyDescent="0.2">
      <c r="A358" s="357"/>
      <c r="B358" s="47"/>
      <c r="C358" s="353">
        <v>82</v>
      </c>
      <c r="D358" s="367" t="s">
        <v>617</v>
      </c>
      <c r="E358" s="45"/>
      <c r="F358" s="217"/>
      <c r="G358" s="40"/>
      <c r="H358" s="95">
        <f t="shared" si="25"/>
        <v>0</v>
      </c>
      <c r="I358" s="95"/>
      <c r="J358" s="40" t="e">
        <f t="shared" si="24"/>
        <v>#DIV/0!</v>
      </c>
      <c r="M358" s="218"/>
      <c r="P358" s="218"/>
      <c r="Q358" s="218"/>
      <c r="R358" s="218"/>
    </row>
    <row r="359" spans="1:21" s="112" customFormat="1" ht="6.6" hidden="1" customHeight="1" x14ac:dyDescent="0.2">
      <c r="A359" s="357"/>
      <c r="B359" s="47"/>
      <c r="C359" s="47"/>
      <c r="D359" s="44"/>
      <c r="E359" s="45"/>
      <c r="F359" s="109"/>
      <c r="G359" s="40"/>
      <c r="H359" s="95"/>
      <c r="I359" s="95"/>
      <c r="J359" s="40"/>
      <c r="M359" s="218"/>
      <c r="P359" s="218"/>
      <c r="Q359" s="218"/>
      <c r="R359" s="218"/>
    </row>
    <row r="360" spans="1:21" s="119" customFormat="1" ht="12.75" hidden="1" customHeight="1" x14ac:dyDescent="0.2">
      <c r="A360" s="360">
        <v>21</v>
      </c>
      <c r="B360" s="365" t="s">
        <v>293</v>
      </c>
      <c r="C360" s="365" t="s">
        <v>293</v>
      </c>
      <c r="D360" s="124" t="s">
        <v>618</v>
      </c>
      <c r="E360" s="114"/>
      <c r="F360" s="115"/>
      <c r="G360" s="116"/>
      <c r="H360" s="117"/>
      <c r="I360" s="117">
        <f>SUM(H360:H365)</f>
        <v>0</v>
      </c>
      <c r="J360" s="116" t="e">
        <f>H360/J$16</f>
        <v>#DIV/0!</v>
      </c>
      <c r="M360" s="248"/>
      <c r="P360" s="248"/>
      <c r="Q360" s="248"/>
      <c r="R360" s="218"/>
      <c r="U360" s="265"/>
    </row>
    <row r="361" spans="1:21" s="112" customFormat="1" ht="12.75" hidden="1" customHeight="1" x14ac:dyDescent="0.2">
      <c r="A361" s="357"/>
      <c r="B361" s="47">
        <v>10</v>
      </c>
      <c r="C361" s="353" t="s">
        <v>293</v>
      </c>
      <c r="D361" s="108" t="s">
        <v>619</v>
      </c>
      <c r="E361" s="45"/>
      <c r="F361" s="109"/>
      <c r="G361" s="40"/>
      <c r="H361" s="95">
        <f>E361*G361</f>
        <v>0</v>
      </c>
      <c r="I361" s="95"/>
      <c r="J361" s="40" t="e">
        <f>H361/J$16</f>
        <v>#DIV/0!</v>
      </c>
      <c r="M361" s="218"/>
      <c r="P361" s="218"/>
      <c r="Q361" s="218"/>
      <c r="R361" s="218"/>
      <c r="U361" s="264"/>
    </row>
    <row r="362" spans="1:21" s="112" customFormat="1" hidden="1" x14ac:dyDescent="0.2">
      <c r="A362" s="357"/>
      <c r="B362" s="47">
        <v>13</v>
      </c>
      <c r="C362" s="353" t="s">
        <v>293</v>
      </c>
      <c r="D362" s="110" t="s">
        <v>620</v>
      </c>
      <c r="E362" s="45"/>
      <c r="F362" s="217"/>
      <c r="G362" s="40"/>
      <c r="H362" s="95">
        <f t="shared" ref="H362:H364" si="26">E362*G362</f>
        <v>0</v>
      </c>
      <c r="I362" s="95"/>
      <c r="J362" s="40" t="e">
        <f>H362/J$16</f>
        <v>#DIV/0!</v>
      </c>
      <c r="M362" s="218"/>
      <c r="P362" s="218"/>
      <c r="Q362" s="218"/>
      <c r="R362" s="218"/>
    </row>
    <row r="363" spans="1:21" s="112" customFormat="1" hidden="1" x14ac:dyDescent="0.2">
      <c r="A363" s="357"/>
      <c r="B363" s="47">
        <v>16</v>
      </c>
      <c r="C363" s="353" t="s">
        <v>293</v>
      </c>
      <c r="D363" s="110" t="s">
        <v>621</v>
      </c>
      <c r="E363" s="45"/>
      <c r="F363" s="217"/>
      <c r="G363" s="40"/>
      <c r="H363" s="95">
        <f t="shared" si="26"/>
        <v>0</v>
      </c>
      <c r="I363" s="95"/>
      <c r="J363" s="40" t="e">
        <f>H363/J$16</f>
        <v>#DIV/0!</v>
      </c>
      <c r="M363" s="218"/>
      <c r="P363" s="218"/>
      <c r="Q363" s="218"/>
      <c r="R363" s="218"/>
    </row>
    <row r="364" spans="1:21" s="112" customFormat="1" hidden="1" x14ac:dyDescent="0.2">
      <c r="A364" s="368"/>
      <c r="B364" s="47">
        <v>20</v>
      </c>
      <c r="C364" s="353" t="s">
        <v>293</v>
      </c>
      <c r="D364" s="108" t="s">
        <v>622</v>
      </c>
      <c r="E364" s="45"/>
      <c r="F364" s="217"/>
      <c r="G364" s="40"/>
      <c r="H364" s="95">
        <f t="shared" si="26"/>
        <v>0</v>
      </c>
      <c r="I364" s="95"/>
      <c r="J364" s="40" t="e">
        <f>H364/J$16</f>
        <v>#DIV/0!</v>
      </c>
      <c r="M364" s="218"/>
      <c r="P364" s="218"/>
      <c r="Q364" s="218"/>
      <c r="R364" s="218"/>
    </row>
    <row r="365" spans="1:21" s="112" customFormat="1" ht="6.6" hidden="1" customHeight="1" x14ac:dyDescent="0.2">
      <c r="A365" s="357"/>
      <c r="B365" s="47"/>
      <c r="C365" s="47"/>
      <c r="D365" s="44"/>
      <c r="E365" s="45"/>
      <c r="F365" s="109"/>
      <c r="G365" s="40"/>
      <c r="H365" s="95"/>
      <c r="I365" s="95"/>
      <c r="J365" s="40"/>
      <c r="M365" s="218"/>
      <c r="P365" s="218"/>
      <c r="Q365" s="218"/>
      <c r="R365" s="218"/>
    </row>
    <row r="366" spans="1:21" s="119" customFormat="1" ht="12.75" hidden="1" customHeight="1" x14ac:dyDescent="0.2">
      <c r="A366" s="360">
        <v>22</v>
      </c>
      <c r="B366" s="365" t="s">
        <v>293</v>
      </c>
      <c r="C366" s="365" t="s">
        <v>293</v>
      </c>
      <c r="D366" s="124" t="s">
        <v>28</v>
      </c>
      <c r="E366" s="114"/>
      <c r="F366" s="115"/>
      <c r="G366" s="116"/>
      <c r="H366" s="117"/>
      <c r="I366" s="117">
        <f>SUM(H366:H374)</f>
        <v>0</v>
      </c>
      <c r="J366" s="116" t="e">
        <f t="shared" ref="J366:J373" si="27">H366/J$16</f>
        <v>#DIV/0!</v>
      </c>
      <c r="M366" s="248"/>
      <c r="P366" s="248"/>
      <c r="Q366" s="248"/>
      <c r="R366" s="218"/>
      <c r="U366" s="265"/>
    </row>
    <row r="367" spans="1:21" s="112" customFormat="1" ht="12.75" hidden="1" customHeight="1" x14ac:dyDescent="0.2">
      <c r="A367" s="357"/>
      <c r="B367" s="47">
        <v>10</v>
      </c>
      <c r="C367" s="353" t="s">
        <v>293</v>
      </c>
      <c r="D367" s="108" t="s">
        <v>623</v>
      </c>
      <c r="E367" s="45"/>
      <c r="F367" s="109"/>
      <c r="G367" s="40"/>
      <c r="H367" s="95">
        <f>E367*G367</f>
        <v>0</v>
      </c>
      <c r="I367" s="95"/>
      <c r="J367" s="40" t="e">
        <f t="shared" si="27"/>
        <v>#DIV/0!</v>
      </c>
      <c r="M367" s="218"/>
      <c r="P367" s="218"/>
      <c r="Q367" s="218"/>
      <c r="R367" s="218"/>
      <c r="U367" s="264"/>
    </row>
    <row r="368" spans="1:21" s="112" customFormat="1" hidden="1" x14ac:dyDescent="0.2">
      <c r="A368" s="357"/>
      <c r="B368" s="47">
        <v>11</v>
      </c>
      <c r="C368" s="353" t="s">
        <v>293</v>
      </c>
      <c r="D368" s="110" t="s">
        <v>624</v>
      </c>
      <c r="E368" s="45"/>
      <c r="F368" s="217"/>
      <c r="G368" s="40"/>
      <c r="H368" s="95">
        <f t="shared" ref="H368:H373" si="28">E368*G368</f>
        <v>0</v>
      </c>
      <c r="I368" s="95"/>
      <c r="J368" s="40" t="e">
        <f t="shared" si="27"/>
        <v>#DIV/0!</v>
      </c>
      <c r="M368" s="218"/>
      <c r="P368" s="218"/>
      <c r="Q368" s="218"/>
      <c r="R368" s="218"/>
    </row>
    <row r="369" spans="1:21" s="112" customFormat="1" hidden="1" x14ac:dyDescent="0.2">
      <c r="A369" s="357"/>
      <c r="B369" s="47">
        <v>13</v>
      </c>
      <c r="C369" s="353" t="s">
        <v>293</v>
      </c>
      <c r="D369" s="110" t="s">
        <v>625</v>
      </c>
      <c r="E369" s="45"/>
      <c r="F369" s="217"/>
      <c r="G369" s="40"/>
      <c r="H369" s="95">
        <f t="shared" si="28"/>
        <v>0</v>
      </c>
      <c r="I369" s="95"/>
      <c r="J369" s="40" t="e">
        <f t="shared" si="27"/>
        <v>#DIV/0!</v>
      </c>
      <c r="M369" s="218"/>
      <c r="P369" s="218"/>
      <c r="Q369" s="218"/>
      <c r="R369" s="218"/>
    </row>
    <row r="370" spans="1:21" s="112" customFormat="1" hidden="1" x14ac:dyDescent="0.2">
      <c r="A370" s="357"/>
      <c r="B370" s="47">
        <v>14</v>
      </c>
      <c r="C370" s="353" t="s">
        <v>293</v>
      </c>
      <c r="D370" s="110" t="s">
        <v>626</v>
      </c>
      <c r="E370" s="45"/>
      <c r="F370" s="217"/>
      <c r="G370" s="40"/>
      <c r="H370" s="95">
        <f t="shared" si="28"/>
        <v>0</v>
      </c>
      <c r="I370" s="95"/>
      <c r="J370" s="40" t="e">
        <f t="shared" si="27"/>
        <v>#DIV/0!</v>
      </c>
      <c r="M370" s="218"/>
      <c r="P370" s="218"/>
      <c r="Q370" s="218"/>
      <c r="R370" s="218"/>
    </row>
    <row r="371" spans="1:21" s="112" customFormat="1" hidden="1" x14ac:dyDescent="0.2">
      <c r="A371" s="357"/>
      <c r="B371" s="47">
        <v>15</v>
      </c>
      <c r="C371" s="353" t="s">
        <v>293</v>
      </c>
      <c r="D371" s="110" t="s">
        <v>627</v>
      </c>
      <c r="E371" s="45"/>
      <c r="F371" s="217"/>
      <c r="G371" s="40"/>
      <c r="H371" s="95">
        <f t="shared" si="28"/>
        <v>0</v>
      </c>
      <c r="I371" s="95"/>
      <c r="J371" s="40" t="e">
        <f t="shared" si="27"/>
        <v>#DIV/0!</v>
      </c>
      <c r="M371" s="218"/>
      <c r="P371" s="218"/>
      <c r="Q371" s="218"/>
      <c r="R371" s="218"/>
    </row>
    <row r="372" spans="1:21" s="112" customFormat="1" hidden="1" x14ac:dyDescent="0.2">
      <c r="A372" s="368"/>
      <c r="B372" s="47">
        <v>30</v>
      </c>
      <c r="C372" s="353" t="s">
        <v>293</v>
      </c>
      <c r="D372" s="108" t="s">
        <v>628</v>
      </c>
      <c r="E372" s="45"/>
      <c r="F372" s="217"/>
      <c r="G372" s="40"/>
      <c r="H372" s="95">
        <f t="shared" si="28"/>
        <v>0</v>
      </c>
      <c r="I372" s="95"/>
      <c r="J372" s="40" t="e">
        <f t="shared" si="27"/>
        <v>#DIV/0!</v>
      </c>
      <c r="M372" s="218"/>
      <c r="P372" s="218"/>
      <c r="Q372" s="218"/>
      <c r="R372" s="218"/>
    </row>
    <row r="373" spans="1:21" s="112" customFormat="1" hidden="1" x14ac:dyDescent="0.2">
      <c r="A373" s="368"/>
      <c r="B373" s="47">
        <v>40</v>
      </c>
      <c r="C373" s="353" t="s">
        <v>293</v>
      </c>
      <c r="D373" s="108" t="s">
        <v>629</v>
      </c>
      <c r="E373" s="45"/>
      <c r="F373" s="217"/>
      <c r="G373" s="40"/>
      <c r="H373" s="95">
        <f t="shared" si="28"/>
        <v>0</v>
      </c>
      <c r="I373" s="95"/>
      <c r="J373" s="40" t="e">
        <f t="shared" si="27"/>
        <v>#DIV/0!</v>
      </c>
      <c r="M373" s="218"/>
      <c r="P373" s="218"/>
      <c r="Q373" s="218"/>
      <c r="R373" s="218"/>
    </row>
    <row r="374" spans="1:21" s="112" customFormat="1" ht="6.6" hidden="1" customHeight="1" x14ac:dyDescent="0.2">
      <c r="A374" s="357"/>
      <c r="B374" s="47"/>
      <c r="C374" s="47"/>
      <c r="D374" s="44"/>
      <c r="E374" s="45"/>
      <c r="F374" s="109"/>
      <c r="G374" s="40"/>
      <c r="H374" s="95"/>
      <c r="I374" s="95"/>
      <c r="J374" s="40"/>
      <c r="M374" s="218"/>
      <c r="P374" s="218"/>
      <c r="Q374" s="218"/>
      <c r="R374" s="218"/>
    </row>
    <row r="375" spans="1:21" s="119" customFormat="1" ht="12.75" hidden="1" customHeight="1" x14ac:dyDescent="0.2">
      <c r="A375" s="360">
        <v>23</v>
      </c>
      <c r="B375" s="365" t="s">
        <v>293</v>
      </c>
      <c r="C375" s="365" t="s">
        <v>293</v>
      </c>
      <c r="D375" s="124" t="s">
        <v>630</v>
      </c>
      <c r="E375" s="114"/>
      <c r="F375" s="115"/>
      <c r="G375" s="116"/>
      <c r="H375" s="117"/>
      <c r="I375" s="117">
        <f>SUM(H375:H383)</f>
        <v>0</v>
      </c>
      <c r="J375" s="116" t="e">
        <f t="shared" ref="J375:J382" si="29">H375/J$16</f>
        <v>#DIV/0!</v>
      </c>
      <c r="M375" s="248"/>
      <c r="P375" s="248"/>
      <c r="Q375" s="248"/>
      <c r="R375" s="218"/>
      <c r="U375" s="265"/>
    </row>
    <row r="376" spans="1:21" s="112" customFormat="1" ht="12.75" hidden="1" customHeight="1" x14ac:dyDescent="0.2">
      <c r="A376" s="357"/>
      <c r="B376" s="47">
        <v>10</v>
      </c>
      <c r="C376" s="353" t="s">
        <v>293</v>
      </c>
      <c r="D376" s="108" t="s">
        <v>631</v>
      </c>
      <c r="E376" s="45"/>
      <c r="F376" s="109"/>
      <c r="G376" s="40"/>
      <c r="H376" s="95">
        <f>E376*G376</f>
        <v>0</v>
      </c>
      <c r="I376" s="95"/>
      <c r="J376" s="40" t="e">
        <f t="shared" si="29"/>
        <v>#DIV/0!</v>
      </c>
      <c r="M376" s="218"/>
      <c r="P376" s="218"/>
      <c r="Q376" s="218"/>
      <c r="R376" s="218"/>
      <c r="U376" s="264"/>
    </row>
    <row r="377" spans="1:21" s="112" customFormat="1" hidden="1" x14ac:dyDescent="0.2">
      <c r="A377" s="368"/>
      <c r="B377" s="47">
        <v>20</v>
      </c>
      <c r="C377" s="353" t="s">
        <v>293</v>
      </c>
      <c r="D377" s="108" t="s">
        <v>632</v>
      </c>
      <c r="E377" s="45"/>
      <c r="F377" s="217"/>
      <c r="G377" s="40"/>
      <c r="H377" s="95">
        <f t="shared" ref="H377:H382" si="30">E377*G377</f>
        <v>0</v>
      </c>
      <c r="I377" s="95"/>
      <c r="J377" s="40" t="e">
        <f t="shared" si="29"/>
        <v>#DIV/0!</v>
      </c>
      <c r="M377" s="218"/>
      <c r="P377" s="218"/>
      <c r="Q377" s="218"/>
      <c r="R377" s="218"/>
    </row>
    <row r="378" spans="1:21" s="112" customFormat="1" hidden="1" x14ac:dyDescent="0.2">
      <c r="A378" s="368"/>
      <c r="B378" s="47">
        <v>30</v>
      </c>
      <c r="C378" s="353" t="s">
        <v>293</v>
      </c>
      <c r="D378" s="108" t="s">
        <v>633</v>
      </c>
      <c r="E378" s="45"/>
      <c r="F378" s="217"/>
      <c r="G378" s="40"/>
      <c r="H378" s="95">
        <f t="shared" si="30"/>
        <v>0</v>
      </c>
      <c r="I378" s="95"/>
      <c r="J378" s="40" t="e">
        <f t="shared" si="29"/>
        <v>#DIV/0!</v>
      </c>
      <c r="M378" s="218"/>
      <c r="P378" s="218"/>
      <c r="Q378" s="218"/>
      <c r="R378" s="218"/>
    </row>
    <row r="379" spans="1:21" s="112" customFormat="1" hidden="1" x14ac:dyDescent="0.2">
      <c r="A379" s="368"/>
      <c r="B379" s="47">
        <v>50</v>
      </c>
      <c r="C379" s="353" t="s">
        <v>293</v>
      </c>
      <c r="D379" s="108" t="s">
        <v>634</v>
      </c>
      <c r="E379" s="45"/>
      <c r="F379" s="217"/>
      <c r="G379" s="40"/>
      <c r="H379" s="95">
        <f t="shared" si="30"/>
        <v>0</v>
      </c>
      <c r="I379" s="95"/>
      <c r="J379" s="40" t="e">
        <f t="shared" si="29"/>
        <v>#DIV/0!</v>
      </c>
      <c r="M379" s="218"/>
      <c r="P379" s="218"/>
      <c r="Q379" s="218"/>
      <c r="R379" s="218"/>
    </row>
    <row r="380" spans="1:21" s="112" customFormat="1" hidden="1" x14ac:dyDescent="0.2">
      <c r="A380" s="368"/>
      <c r="B380" s="47">
        <v>60</v>
      </c>
      <c r="C380" s="353" t="s">
        <v>293</v>
      </c>
      <c r="D380" s="108" t="s">
        <v>635</v>
      </c>
      <c r="E380" s="45"/>
      <c r="F380" s="217"/>
      <c r="G380" s="40"/>
      <c r="H380" s="95">
        <f t="shared" si="30"/>
        <v>0</v>
      </c>
      <c r="I380" s="95"/>
      <c r="J380" s="40" t="e">
        <f t="shared" si="29"/>
        <v>#DIV/0!</v>
      </c>
      <c r="M380" s="218"/>
      <c r="P380" s="218"/>
      <c r="Q380" s="218"/>
      <c r="R380" s="218"/>
    </row>
    <row r="381" spans="1:21" s="112" customFormat="1" hidden="1" x14ac:dyDescent="0.2">
      <c r="A381" s="368"/>
      <c r="B381" s="47">
        <v>70</v>
      </c>
      <c r="C381" s="353" t="s">
        <v>293</v>
      </c>
      <c r="D381" s="108" t="s">
        <v>636</v>
      </c>
      <c r="E381" s="45"/>
      <c r="F381" s="217"/>
      <c r="G381" s="40"/>
      <c r="H381" s="95">
        <f t="shared" si="30"/>
        <v>0</v>
      </c>
      <c r="I381" s="95"/>
      <c r="J381" s="40" t="e">
        <f t="shared" si="29"/>
        <v>#DIV/0!</v>
      </c>
      <c r="M381" s="218"/>
      <c r="P381" s="218"/>
      <c r="Q381" s="218"/>
      <c r="R381" s="218"/>
    </row>
    <row r="382" spans="1:21" s="112" customFormat="1" hidden="1" x14ac:dyDescent="0.2">
      <c r="A382" s="368"/>
      <c r="B382" s="47">
        <v>80</v>
      </c>
      <c r="C382" s="353" t="s">
        <v>293</v>
      </c>
      <c r="D382" s="108" t="s">
        <v>637</v>
      </c>
      <c r="E382" s="45"/>
      <c r="F382" s="217"/>
      <c r="G382" s="40"/>
      <c r="H382" s="95">
        <f t="shared" si="30"/>
        <v>0</v>
      </c>
      <c r="I382" s="95"/>
      <c r="J382" s="40" t="e">
        <f t="shared" si="29"/>
        <v>#DIV/0!</v>
      </c>
      <c r="M382" s="218"/>
      <c r="P382" s="218"/>
      <c r="Q382" s="218"/>
      <c r="R382" s="218"/>
    </row>
    <row r="383" spans="1:21" s="112" customFormat="1" ht="6.6" hidden="1" customHeight="1" x14ac:dyDescent="0.2">
      <c r="A383" s="357"/>
      <c r="B383" s="47"/>
      <c r="C383" s="47"/>
      <c r="D383" s="44"/>
      <c r="E383" s="45"/>
      <c r="F383" s="109"/>
      <c r="G383" s="40"/>
      <c r="H383" s="95"/>
      <c r="I383" s="95"/>
      <c r="J383" s="40"/>
      <c r="M383" s="218"/>
      <c r="P383" s="218"/>
      <c r="Q383" s="218"/>
      <c r="R383" s="218"/>
    </row>
    <row r="384" spans="1:21" s="119" customFormat="1" ht="12.75" hidden="1" customHeight="1" x14ac:dyDescent="0.2">
      <c r="A384" s="360">
        <v>25</v>
      </c>
      <c r="B384" s="365" t="s">
        <v>293</v>
      </c>
      <c r="C384" s="365" t="s">
        <v>293</v>
      </c>
      <c r="D384" s="124" t="s">
        <v>638</v>
      </c>
      <c r="E384" s="114"/>
      <c r="F384" s="115"/>
      <c r="G384" s="116"/>
      <c r="H384" s="117"/>
      <c r="I384" s="117">
        <f>SUM(H384:H386)</f>
        <v>0</v>
      </c>
      <c r="J384" s="116" t="e">
        <f>H384/J$16</f>
        <v>#DIV/0!</v>
      </c>
      <c r="M384" s="248"/>
      <c r="P384" s="248"/>
      <c r="Q384" s="248"/>
      <c r="R384" s="218"/>
      <c r="U384" s="265"/>
    </row>
    <row r="385" spans="1:21" s="112" customFormat="1" ht="12.75" hidden="1" customHeight="1" x14ac:dyDescent="0.2">
      <c r="A385" s="357"/>
      <c r="B385" s="47">
        <v>10</v>
      </c>
      <c r="C385" s="353" t="s">
        <v>293</v>
      </c>
      <c r="D385" s="108" t="s">
        <v>638</v>
      </c>
      <c r="E385" s="45"/>
      <c r="F385" s="109"/>
      <c r="G385" s="40"/>
      <c r="H385" s="95">
        <f>E385*G385</f>
        <v>0</v>
      </c>
      <c r="I385" s="95"/>
      <c r="J385" s="40" t="e">
        <f>H385/J$16</f>
        <v>#DIV/0!</v>
      </c>
      <c r="M385" s="218"/>
      <c r="P385" s="218"/>
      <c r="Q385" s="218"/>
      <c r="R385" s="218"/>
      <c r="U385" s="264"/>
    </row>
    <row r="386" spans="1:21" s="112" customFormat="1" ht="6.6" hidden="1" customHeight="1" x14ac:dyDescent="0.2">
      <c r="A386" s="357"/>
      <c r="B386" s="47"/>
      <c r="C386" s="47"/>
      <c r="D386" s="44"/>
      <c r="E386" s="45"/>
      <c r="F386" s="109"/>
      <c r="G386" s="40"/>
      <c r="H386" s="95"/>
      <c r="I386" s="95"/>
      <c r="J386" s="40"/>
      <c r="M386" s="218"/>
      <c r="P386" s="218"/>
      <c r="Q386" s="218"/>
      <c r="R386" s="218"/>
    </row>
    <row r="387" spans="1:21" s="119" customFormat="1" ht="12.75" customHeight="1" x14ac:dyDescent="0.2">
      <c r="A387" s="360">
        <v>26</v>
      </c>
      <c r="B387" s="365" t="s">
        <v>293</v>
      </c>
      <c r="C387" s="365" t="s">
        <v>293</v>
      </c>
      <c r="D387" s="124" t="s">
        <v>29</v>
      </c>
      <c r="E387" s="114"/>
      <c r="F387" s="115"/>
      <c r="G387" s="116"/>
      <c r="H387" s="117"/>
      <c r="I387" s="117">
        <f>SUM(H387:H398)</f>
        <v>0</v>
      </c>
      <c r="J387" s="116" t="e">
        <f t="shared" ref="J387:J397" si="31">H387/J$16</f>
        <v>#DIV/0!</v>
      </c>
      <c r="M387" s="248"/>
      <c r="P387" s="248"/>
      <c r="Q387" s="248"/>
      <c r="R387" s="218"/>
      <c r="U387" s="265"/>
    </row>
    <row r="388" spans="1:21" s="112" customFormat="1" ht="12.75" hidden="1" customHeight="1" x14ac:dyDescent="0.2">
      <c r="A388" s="357"/>
      <c r="B388" s="47">
        <v>10</v>
      </c>
      <c r="C388" s="353" t="s">
        <v>293</v>
      </c>
      <c r="D388" s="108" t="s">
        <v>639</v>
      </c>
      <c r="E388" s="45"/>
      <c r="F388" s="109"/>
      <c r="G388" s="40"/>
      <c r="H388" s="95">
        <f>E388*G388</f>
        <v>0</v>
      </c>
      <c r="I388" s="95"/>
      <c r="J388" s="40" t="e">
        <f t="shared" si="31"/>
        <v>#DIV/0!</v>
      </c>
      <c r="M388" s="218"/>
      <c r="P388" s="218"/>
      <c r="Q388" s="218"/>
      <c r="R388" s="218"/>
      <c r="U388" s="264"/>
    </row>
    <row r="389" spans="1:21" s="112" customFormat="1" hidden="1" x14ac:dyDescent="0.2">
      <c r="A389" s="368"/>
      <c r="B389" s="47">
        <v>20</v>
      </c>
      <c r="C389" s="353" t="s">
        <v>293</v>
      </c>
      <c r="D389" s="108" t="s">
        <v>640</v>
      </c>
      <c r="E389" s="45"/>
      <c r="F389" s="217"/>
      <c r="G389" s="40"/>
      <c r="H389" s="95">
        <f t="shared" ref="H389:H397" si="32">E389*G389</f>
        <v>0</v>
      </c>
      <c r="I389" s="95"/>
      <c r="J389" s="40" t="e">
        <f t="shared" si="31"/>
        <v>#DIV/0!</v>
      </c>
      <c r="M389" s="218"/>
      <c r="P389" s="218"/>
      <c r="Q389" s="218"/>
      <c r="R389" s="218"/>
    </row>
    <row r="390" spans="1:21" s="112" customFormat="1" ht="25.5" hidden="1" x14ac:dyDescent="0.2">
      <c r="A390" s="368"/>
      <c r="B390" s="47">
        <v>30</v>
      </c>
      <c r="C390" s="353" t="s">
        <v>293</v>
      </c>
      <c r="D390" s="130" t="s">
        <v>641</v>
      </c>
      <c r="E390" s="45"/>
      <c r="F390" s="217"/>
      <c r="G390" s="40"/>
      <c r="H390" s="95">
        <f t="shared" si="32"/>
        <v>0</v>
      </c>
      <c r="I390" s="95"/>
      <c r="J390" s="40" t="e">
        <f t="shared" si="31"/>
        <v>#DIV/0!</v>
      </c>
      <c r="M390" s="218"/>
      <c r="P390" s="218"/>
      <c r="Q390" s="218"/>
      <c r="R390" s="218"/>
    </row>
    <row r="391" spans="1:21" s="112" customFormat="1" hidden="1" x14ac:dyDescent="0.2">
      <c r="A391" s="357"/>
      <c r="B391" s="47">
        <v>32</v>
      </c>
      <c r="C391" s="353" t="s">
        <v>293</v>
      </c>
      <c r="D391" s="110" t="s">
        <v>642</v>
      </c>
      <c r="E391" s="45"/>
      <c r="F391" s="217"/>
      <c r="G391" s="40"/>
      <c r="H391" s="95">
        <f t="shared" si="32"/>
        <v>0</v>
      </c>
      <c r="I391" s="95"/>
      <c r="J391" s="40" t="e">
        <f t="shared" si="31"/>
        <v>#DIV/0!</v>
      </c>
      <c r="M391" s="218"/>
      <c r="P391" s="218"/>
      <c r="Q391" s="218"/>
      <c r="R391" s="218"/>
    </row>
    <row r="392" spans="1:21" s="112" customFormat="1" hidden="1" x14ac:dyDescent="0.2">
      <c r="A392" s="357"/>
      <c r="B392" s="47">
        <v>33</v>
      </c>
      <c r="C392" s="353" t="s">
        <v>293</v>
      </c>
      <c r="D392" s="110" t="s">
        <v>643</v>
      </c>
      <c r="E392" s="45"/>
      <c r="F392" s="217"/>
      <c r="G392" s="40"/>
      <c r="H392" s="95">
        <f t="shared" si="32"/>
        <v>0</v>
      </c>
      <c r="I392" s="95"/>
      <c r="J392" s="40" t="e">
        <f t="shared" si="31"/>
        <v>#DIV/0!</v>
      </c>
      <c r="M392" s="218"/>
      <c r="P392" s="218"/>
      <c r="Q392" s="218"/>
      <c r="R392" s="218"/>
    </row>
    <row r="393" spans="1:21" s="112" customFormat="1" hidden="1" x14ac:dyDescent="0.2">
      <c r="A393" s="368"/>
      <c r="B393" s="47">
        <v>40</v>
      </c>
      <c r="C393" s="353" t="s">
        <v>293</v>
      </c>
      <c r="D393" s="108" t="s">
        <v>644</v>
      </c>
      <c r="E393" s="45"/>
      <c r="F393" s="217"/>
      <c r="G393" s="40"/>
      <c r="H393" s="95">
        <f t="shared" si="32"/>
        <v>0</v>
      </c>
      <c r="I393" s="95"/>
      <c r="J393" s="40" t="e">
        <f t="shared" si="31"/>
        <v>#DIV/0!</v>
      </c>
      <c r="M393" s="218"/>
      <c r="P393" s="218"/>
      <c r="Q393" s="218"/>
      <c r="R393" s="218"/>
    </row>
    <row r="394" spans="1:21" s="112" customFormat="1" hidden="1" x14ac:dyDescent="0.2">
      <c r="A394" s="357"/>
      <c r="B394" s="47">
        <v>41</v>
      </c>
      <c r="C394" s="353" t="s">
        <v>293</v>
      </c>
      <c r="D394" s="110" t="s">
        <v>645</v>
      </c>
      <c r="E394" s="45"/>
      <c r="F394" s="217"/>
      <c r="G394" s="40"/>
      <c r="H394" s="95">
        <f t="shared" si="32"/>
        <v>0</v>
      </c>
      <c r="I394" s="95"/>
      <c r="J394" s="40" t="e">
        <f t="shared" si="31"/>
        <v>#DIV/0!</v>
      </c>
      <c r="M394" s="218"/>
      <c r="P394" s="218"/>
      <c r="Q394" s="218"/>
      <c r="R394" s="218"/>
    </row>
    <row r="395" spans="1:21" s="112" customFormat="1" x14ac:dyDescent="0.2">
      <c r="A395" s="368"/>
      <c r="B395" s="47">
        <v>50</v>
      </c>
      <c r="C395" s="353" t="s">
        <v>293</v>
      </c>
      <c r="D395" s="108" t="s">
        <v>646</v>
      </c>
      <c r="E395" s="45"/>
      <c r="F395" s="217"/>
      <c r="G395" s="40"/>
      <c r="H395" s="95">
        <f t="shared" si="32"/>
        <v>0</v>
      </c>
      <c r="I395" s="95"/>
      <c r="J395" s="40" t="e">
        <f t="shared" si="31"/>
        <v>#DIV/0!</v>
      </c>
      <c r="M395" s="218"/>
      <c r="P395" s="218"/>
      <c r="Q395" s="218"/>
      <c r="R395" s="218"/>
    </row>
    <row r="396" spans="1:21" s="112" customFormat="1" hidden="1" x14ac:dyDescent="0.2">
      <c r="A396" s="357"/>
      <c r="B396" s="47">
        <v>51</v>
      </c>
      <c r="C396" s="353" t="s">
        <v>293</v>
      </c>
      <c r="D396" s="110" t="s">
        <v>647</v>
      </c>
      <c r="E396" s="45"/>
      <c r="F396" s="217"/>
      <c r="G396" s="40"/>
      <c r="H396" s="95">
        <f t="shared" si="32"/>
        <v>0</v>
      </c>
      <c r="I396" s="95"/>
      <c r="J396" s="40" t="e">
        <f t="shared" si="31"/>
        <v>#DIV/0!</v>
      </c>
      <c r="M396" s="218"/>
      <c r="P396" s="218"/>
      <c r="Q396" s="218"/>
      <c r="R396" s="218"/>
    </row>
    <row r="397" spans="1:21" s="112" customFormat="1" x14ac:dyDescent="0.2">
      <c r="A397" s="357"/>
      <c r="B397" s="47">
        <v>56</v>
      </c>
      <c r="C397" s="353" t="s">
        <v>293</v>
      </c>
      <c r="D397" s="110" t="s">
        <v>648</v>
      </c>
      <c r="E397" s="45"/>
      <c r="F397" s="217"/>
      <c r="G397" s="40"/>
      <c r="H397" s="95">
        <f t="shared" si="32"/>
        <v>0</v>
      </c>
      <c r="I397" s="95"/>
      <c r="J397" s="40" t="e">
        <f t="shared" si="31"/>
        <v>#DIV/0!</v>
      </c>
      <c r="M397" s="218"/>
      <c r="P397" s="218"/>
      <c r="Q397" s="218"/>
      <c r="R397" s="218"/>
    </row>
    <row r="398" spans="1:21" s="112" customFormat="1" ht="6.6" customHeight="1" x14ac:dyDescent="0.2">
      <c r="A398" s="357"/>
      <c r="B398" s="47"/>
      <c r="C398" s="47"/>
      <c r="D398" s="44"/>
      <c r="E398" s="45"/>
      <c r="F398" s="109"/>
      <c r="G398" s="40"/>
      <c r="H398" s="95"/>
      <c r="I398" s="95"/>
      <c r="J398" s="40"/>
      <c r="M398" s="218"/>
      <c r="P398" s="218"/>
      <c r="Q398" s="218"/>
      <c r="R398" s="218"/>
    </row>
    <row r="399" spans="1:21" s="119" customFormat="1" ht="12.75" hidden="1" customHeight="1" x14ac:dyDescent="0.2">
      <c r="A399" s="360">
        <v>27</v>
      </c>
      <c r="B399" s="365" t="s">
        <v>293</v>
      </c>
      <c r="C399" s="365" t="s">
        <v>293</v>
      </c>
      <c r="D399" s="124" t="s">
        <v>649</v>
      </c>
      <c r="E399" s="114"/>
      <c r="F399" s="115"/>
      <c r="G399" s="116"/>
      <c r="H399" s="117"/>
      <c r="I399" s="117">
        <f>SUM(H399:H401)</f>
        <v>0</v>
      </c>
      <c r="J399" s="116" t="e">
        <f t="shared" ref="J399:J405" si="33">H399/J$16</f>
        <v>#DIV/0!</v>
      </c>
      <c r="M399" s="248"/>
      <c r="P399" s="248"/>
      <c r="Q399" s="248"/>
      <c r="R399" s="218"/>
      <c r="U399" s="265"/>
    </row>
    <row r="400" spans="1:21" s="112" customFormat="1" ht="12.75" hidden="1" customHeight="1" x14ac:dyDescent="0.2">
      <c r="A400" s="357"/>
      <c r="B400" s="47">
        <v>10</v>
      </c>
      <c r="C400" s="353" t="s">
        <v>293</v>
      </c>
      <c r="D400" s="108" t="s">
        <v>650</v>
      </c>
      <c r="E400" s="45"/>
      <c r="F400" s="109"/>
      <c r="G400" s="40"/>
      <c r="H400" s="95">
        <f>E400*G400</f>
        <v>0</v>
      </c>
      <c r="I400" s="95"/>
      <c r="J400" s="40" t="e">
        <f t="shared" si="33"/>
        <v>#DIV/0!</v>
      </c>
      <c r="M400" s="218"/>
      <c r="P400" s="218"/>
      <c r="Q400" s="218"/>
      <c r="R400" s="218"/>
      <c r="U400" s="264"/>
    </row>
    <row r="401" spans="1:21" s="112" customFormat="1" ht="6.6" hidden="1" customHeight="1" x14ac:dyDescent="0.2">
      <c r="A401" s="357"/>
      <c r="B401" s="47"/>
      <c r="C401" s="47"/>
      <c r="D401" s="44"/>
      <c r="E401" s="45"/>
      <c r="F401" s="109"/>
      <c r="G401" s="40"/>
      <c r="H401" s="95"/>
      <c r="I401" s="95"/>
      <c r="J401" s="40"/>
      <c r="M401" s="218"/>
      <c r="P401" s="218"/>
      <c r="Q401" s="218"/>
      <c r="R401" s="218"/>
    </row>
    <row r="402" spans="1:21" s="119" customFormat="1" ht="12.75" customHeight="1" x14ac:dyDescent="0.2">
      <c r="A402" s="360">
        <v>28</v>
      </c>
      <c r="B402" s="365" t="s">
        <v>293</v>
      </c>
      <c r="C402" s="365" t="s">
        <v>293</v>
      </c>
      <c r="D402" s="124" t="s">
        <v>651</v>
      </c>
      <c r="E402" s="114"/>
      <c r="F402" s="115"/>
      <c r="G402" s="116"/>
      <c r="H402" s="117"/>
      <c r="I402" s="117">
        <f>SUM(H402:H406)</f>
        <v>0</v>
      </c>
      <c r="J402" s="116" t="e">
        <f t="shared" si="33"/>
        <v>#DIV/0!</v>
      </c>
      <c r="M402" s="248"/>
      <c r="P402" s="248"/>
      <c r="Q402" s="248"/>
      <c r="R402" s="218"/>
      <c r="U402" s="265"/>
    </row>
    <row r="403" spans="1:21" s="112" customFormat="1" ht="12.75" customHeight="1" x14ac:dyDescent="0.2">
      <c r="A403" s="357"/>
      <c r="B403" s="47">
        <v>10</v>
      </c>
      <c r="C403" s="353" t="s">
        <v>293</v>
      </c>
      <c r="D403" s="108" t="s">
        <v>652</v>
      </c>
      <c r="E403" s="45"/>
      <c r="F403" s="109"/>
      <c r="G403" s="40"/>
      <c r="H403" s="95">
        <f>E403*G403</f>
        <v>0</v>
      </c>
      <c r="I403" s="95"/>
      <c r="J403" s="40" t="e">
        <f t="shared" si="33"/>
        <v>#DIV/0!</v>
      </c>
      <c r="M403" s="218"/>
      <c r="P403" s="218"/>
      <c r="Q403" s="218"/>
      <c r="R403" s="218"/>
      <c r="U403" s="264"/>
    </row>
    <row r="404" spans="1:21" s="112" customFormat="1" x14ac:dyDescent="0.2">
      <c r="A404" s="368"/>
      <c r="B404" s="47">
        <v>20</v>
      </c>
      <c r="C404" s="353" t="s">
        <v>293</v>
      </c>
      <c r="D404" s="108" t="s">
        <v>654</v>
      </c>
      <c r="E404" s="45"/>
      <c r="F404" s="217"/>
      <c r="G404" s="40"/>
      <c r="H404" s="95">
        <f t="shared" ref="H404:H405" si="34">E404*G404</f>
        <v>0</v>
      </c>
      <c r="I404" s="95"/>
      <c r="J404" s="40" t="e">
        <f t="shared" si="33"/>
        <v>#DIV/0!</v>
      </c>
      <c r="M404" s="218"/>
      <c r="P404" s="218"/>
      <c r="Q404" s="218"/>
      <c r="R404" s="218"/>
    </row>
    <row r="405" spans="1:21" s="112" customFormat="1" x14ac:dyDescent="0.2">
      <c r="A405" s="368"/>
      <c r="B405" s="47">
        <v>40</v>
      </c>
      <c r="C405" s="353" t="s">
        <v>293</v>
      </c>
      <c r="D405" s="108" t="s">
        <v>653</v>
      </c>
      <c r="E405" s="45"/>
      <c r="F405" s="217"/>
      <c r="G405" s="40"/>
      <c r="H405" s="95">
        <f t="shared" si="34"/>
        <v>0</v>
      </c>
      <c r="I405" s="95"/>
      <c r="J405" s="40" t="e">
        <f t="shared" si="33"/>
        <v>#DIV/0!</v>
      </c>
      <c r="M405" s="218"/>
      <c r="P405" s="218"/>
      <c r="Q405" s="218"/>
      <c r="R405" s="218"/>
    </row>
    <row r="406" spans="1:21" s="112" customFormat="1" ht="6.6" customHeight="1" x14ac:dyDescent="0.2">
      <c r="A406" s="357"/>
      <c r="B406" s="47"/>
      <c r="C406" s="47"/>
      <c r="D406" s="44"/>
      <c r="E406" s="45"/>
      <c r="F406" s="109"/>
      <c r="G406" s="40"/>
      <c r="H406" s="95"/>
      <c r="I406" s="95"/>
      <c r="J406" s="40"/>
      <c r="M406" s="218"/>
      <c r="P406" s="218"/>
      <c r="Q406" s="218"/>
      <c r="R406" s="218"/>
    </row>
    <row r="407" spans="1:21" s="119" customFormat="1" ht="12.75" customHeight="1" x14ac:dyDescent="0.2">
      <c r="A407" s="360">
        <v>31</v>
      </c>
      <c r="B407" s="365" t="s">
        <v>293</v>
      </c>
      <c r="C407" s="365" t="s">
        <v>293</v>
      </c>
      <c r="D407" s="124" t="s">
        <v>656</v>
      </c>
      <c r="E407" s="114"/>
      <c r="F407" s="115"/>
      <c r="G407" s="116"/>
      <c r="H407" s="117"/>
      <c r="I407" s="117">
        <f>SUM(H407:H431)</f>
        <v>0</v>
      </c>
      <c r="J407" s="116" t="e">
        <f t="shared" ref="J407:J472" si="35">H407/J$16</f>
        <v>#DIV/0!</v>
      </c>
      <c r="M407" s="248"/>
      <c r="P407" s="248"/>
      <c r="Q407" s="248"/>
      <c r="R407" s="218"/>
      <c r="U407" s="265"/>
    </row>
    <row r="408" spans="1:21" s="112" customFormat="1" ht="12.75" customHeight="1" x14ac:dyDescent="0.2">
      <c r="A408" s="357"/>
      <c r="B408" s="47">
        <v>10</v>
      </c>
      <c r="C408" s="353" t="s">
        <v>293</v>
      </c>
      <c r="D408" s="108" t="s">
        <v>657</v>
      </c>
      <c r="E408" s="45"/>
      <c r="F408" s="109"/>
      <c r="G408" s="40"/>
      <c r="H408" s="95">
        <f>E408*G408</f>
        <v>0</v>
      </c>
      <c r="I408" s="95"/>
      <c r="J408" s="40" t="e">
        <f t="shared" si="35"/>
        <v>#DIV/0!</v>
      </c>
      <c r="M408" s="218"/>
      <c r="P408" s="218"/>
      <c r="Q408" s="218"/>
      <c r="R408" s="218"/>
      <c r="U408" s="264"/>
    </row>
    <row r="409" spans="1:21" s="112" customFormat="1" x14ac:dyDescent="0.2">
      <c r="A409" s="357"/>
      <c r="B409" s="47">
        <v>11</v>
      </c>
      <c r="C409" s="353" t="s">
        <v>293</v>
      </c>
      <c r="D409" s="110" t="s">
        <v>658</v>
      </c>
      <c r="E409" s="45"/>
      <c r="F409" s="217"/>
      <c r="G409" s="40"/>
      <c r="H409" s="95">
        <f t="shared" ref="H409:H430" si="36">E409*G409</f>
        <v>0</v>
      </c>
      <c r="I409" s="95"/>
      <c r="J409" s="40" t="e">
        <f t="shared" si="35"/>
        <v>#DIV/0!</v>
      </c>
      <c r="M409" s="218"/>
      <c r="P409" s="218"/>
      <c r="Q409" s="218"/>
      <c r="R409" s="218"/>
    </row>
    <row r="410" spans="1:21" s="112" customFormat="1" x14ac:dyDescent="0.2">
      <c r="A410" s="357"/>
      <c r="B410" s="47">
        <v>14</v>
      </c>
      <c r="C410" s="353" t="s">
        <v>293</v>
      </c>
      <c r="D410" s="110" t="s">
        <v>659</v>
      </c>
      <c r="E410" s="45"/>
      <c r="F410" s="217"/>
      <c r="G410" s="40"/>
      <c r="H410" s="95">
        <f t="shared" si="36"/>
        <v>0</v>
      </c>
      <c r="I410" s="95"/>
      <c r="J410" s="40" t="e">
        <f t="shared" si="35"/>
        <v>#DIV/0!</v>
      </c>
      <c r="M410" s="218"/>
      <c r="P410" s="218"/>
      <c r="Q410" s="218"/>
      <c r="R410" s="218"/>
    </row>
    <row r="411" spans="1:21" s="112" customFormat="1" x14ac:dyDescent="0.2">
      <c r="A411" s="368"/>
      <c r="B411" s="47">
        <v>20</v>
      </c>
      <c r="C411" s="353" t="s">
        <v>293</v>
      </c>
      <c r="D411" s="108" t="s">
        <v>660</v>
      </c>
      <c r="E411" s="45"/>
      <c r="F411" s="217"/>
      <c r="G411" s="40"/>
      <c r="H411" s="95">
        <f t="shared" si="36"/>
        <v>0</v>
      </c>
      <c r="I411" s="95"/>
      <c r="J411" s="40" t="e">
        <f t="shared" si="35"/>
        <v>#DIV/0!</v>
      </c>
      <c r="M411" s="218"/>
      <c r="P411" s="218"/>
      <c r="Q411" s="218"/>
      <c r="R411" s="218"/>
    </row>
    <row r="412" spans="1:21" s="112" customFormat="1" x14ac:dyDescent="0.2">
      <c r="A412" s="357"/>
      <c r="B412" s="47">
        <v>22</v>
      </c>
      <c r="C412" s="353" t="s">
        <v>293</v>
      </c>
      <c r="D412" s="110" t="s">
        <v>661</v>
      </c>
      <c r="E412" s="45"/>
      <c r="F412" s="217"/>
      <c r="G412" s="40"/>
      <c r="H412" s="95">
        <f t="shared" si="36"/>
        <v>0</v>
      </c>
      <c r="I412" s="95"/>
      <c r="J412" s="40" t="e">
        <f t="shared" si="35"/>
        <v>#DIV/0!</v>
      </c>
      <c r="M412" s="218"/>
      <c r="P412" s="218"/>
      <c r="Q412" s="218"/>
      <c r="R412" s="218"/>
    </row>
    <row r="413" spans="1:21" s="112" customFormat="1" x14ac:dyDescent="0.2">
      <c r="A413" s="357"/>
      <c r="B413" s="47"/>
      <c r="C413" s="353">
        <v>13</v>
      </c>
      <c r="D413" s="367" t="s">
        <v>662</v>
      </c>
      <c r="E413" s="45"/>
      <c r="F413" s="217"/>
      <c r="G413" s="40"/>
      <c r="H413" s="95">
        <f t="shared" si="36"/>
        <v>0</v>
      </c>
      <c r="I413" s="95"/>
      <c r="J413" s="40" t="e">
        <f t="shared" si="35"/>
        <v>#DIV/0!</v>
      </c>
      <c r="M413" s="218"/>
      <c r="P413" s="218"/>
      <c r="Q413" s="218"/>
      <c r="R413" s="218"/>
    </row>
    <row r="414" spans="1:21" s="112" customFormat="1" x14ac:dyDescent="0.2">
      <c r="A414" s="357"/>
      <c r="B414" s="47"/>
      <c r="C414" s="353">
        <v>16</v>
      </c>
      <c r="D414" s="367" t="s">
        <v>663</v>
      </c>
      <c r="E414" s="45"/>
      <c r="F414" s="217"/>
      <c r="G414" s="40"/>
      <c r="H414" s="95">
        <f t="shared" si="36"/>
        <v>0</v>
      </c>
      <c r="I414" s="95"/>
      <c r="J414" s="40" t="e">
        <f t="shared" si="35"/>
        <v>#DIV/0!</v>
      </c>
      <c r="M414" s="218"/>
      <c r="P414" s="218"/>
      <c r="Q414" s="218"/>
      <c r="R414" s="218"/>
    </row>
    <row r="415" spans="1:21" s="112" customFormat="1" x14ac:dyDescent="0.2">
      <c r="A415" s="357"/>
      <c r="B415" s="47"/>
      <c r="C415" s="353">
        <v>19</v>
      </c>
      <c r="D415" s="367" t="s">
        <v>664</v>
      </c>
      <c r="E415" s="45"/>
      <c r="F415" s="217"/>
      <c r="G415" s="40"/>
      <c r="H415" s="95">
        <f t="shared" si="36"/>
        <v>0</v>
      </c>
      <c r="I415" s="95"/>
      <c r="J415" s="40" t="e">
        <f t="shared" si="35"/>
        <v>#DIV/0!</v>
      </c>
      <c r="M415" s="218"/>
      <c r="P415" s="218"/>
      <c r="Q415" s="218"/>
      <c r="R415" s="218"/>
    </row>
    <row r="416" spans="1:21" s="112" customFormat="1" x14ac:dyDescent="0.2">
      <c r="A416" s="357"/>
      <c r="B416" s="47">
        <v>23</v>
      </c>
      <c r="C416" s="353" t="s">
        <v>293</v>
      </c>
      <c r="D416" s="110" t="s">
        <v>665</v>
      </c>
      <c r="E416" s="45"/>
      <c r="F416" s="217"/>
      <c r="G416" s="40"/>
      <c r="H416" s="95">
        <f t="shared" si="36"/>
        <v>0</v>
      </c>
      <c r="I416" s="95"/>
      <c r="J416" s="40" t="e">
        <f t="shared" si="35"/>
        <v>#DIV/0!</v>
      </c>
      <c r="M416" s="218"/>
      <c r="P416" s="218"/>
      <c r="Q416" s="218"/>
      <c r="R416" s="218"/>
    </row>
    <row r="417" spans="1:21" s="112" customFormat="1" x14ac:dyDescent="0.2">
      <c r="A417" s="357"/>
      <c r="B417" s="47"/>
      <c r="C417" s="353">
        <v>16</v>
      </c>
      <c r="D417" s="367" t="s">
        <v>665</v>
      </c>
      <c r="E417" s="45"/>
      <c r="F417" s="217"/>
      <c r="G417" s="40"/>
      <c r="H417" s="95">
        <f t="shared" si="36"/>
        <v>0</v>
      </c>
      <c r="I417" s="95"/>
      <c r="J417" s="40" t="e">
        <f t="shared" si="35"/>
        <v>#DIV/0!</v>
      </c>
      <c r="M417" s="218"/>
      <c r="P417" s="218"/>
      <c r="Q417" s="218"/>
      <c r="R417" s="218"/>
    </row>
    <row r="418" spans="1:21" s="112" customFormat="1" x14ac:dyDescent="0.2">
      <c r="A418" s="357"/>
      <c r="B418" s="47"/>
      <c r="C418" s="353">
        <v>16</v>
      </c>
      <c r="D418" s="367" t="s">
        <v>666</v>
      </c>
      <c r="E418" s="45"/>
      <c r="F418" s="217"/>
      <c r="G418" s="40"/>
      <c r="H418" s="95">
        <f t="shared" si="36"/>
        <v>0</v>
      </c>
      <c r="I418" s="95"/>
      <c r="J418" s="40" t="e">
        <f t="shared" si="35"/>
        <v>#DIV/0!</v>
      </c>
      <c r="M418" s="218"/>
      <c r="P418" s="218"/>
      <c r="Q418" s="218"/>
      <c r="R418" s="218"/>
    </row>
    <row r="419" spans="1:21" s="112" customFormat="1" x14ac:dyDescent="0.2">
      <c r="A419" s="357"/>
      <c r="B419" s="47"/>
      <c r="C419" s="353">
        <v>19</v>
      </c>
      <c r="D419" s="367" t="s">
        <v>62</v>
      </c>
      <c r="E419" s="45"/>
      <c r="F419" s="217"/>
      <c r="G419" s="40"/>
      <c r="H419" s="95">
        <f t="shared" si="36"/>
        <v>0</v>
      </c>
      <c r="I419" s="95"/>
      <c r="J419" s="40" t="e">
        <f t="shared" si="35"/>
        <v>#DIV/0!</v>
      </c>
      <c r="M419" s="218"/>
      <c r="P419" s="218"/>
      <c r="Q419" s="218"/>
      <c r="R419" s="218"/>
    </row>
    <row r="420" spans="1:21" s="112" customFormat="1" x14ac:dyDescent="0.2">
      <c r="A420" s="357"/>
      <c r="B420" s="47"/>
      <c r="C420" s="353">
        <v>23</v>
      </c>
      <c r="D420" s="367" t="s">
        <v>667</v>
      </c>
      <c r="E420" s="45"/>
      <c r="F420" s="217"/>
      <c r="G420" s="40"/>
      <c r="H420" s="95">
        <f t="shared" si="36"/>
        <v>0</v>
      </c>
      <c r="I420" s="95"/>
      <c r="J420" s="40" t="e">
        <f t="shared" si="35"/>
        <v>#DIV/0!</v>
      </c>
      <c r="M420" s="218"/>
      <c r="P420" s="218"/>
      <c r="Q420" s="218"/>
      <c r="R420" s="218"/>
    </row>
    <row r="421" spans="1:21" s="112" customFormat="1" x14ac:dyDescent="0.2">
      <c r="A421" s="357"/>
      <c r="B421" s="47"/>
      <c r="C421" s="353">
        <v>23</v>
      </c>
      <c r="D421" s="367" t="s">
        <v>668</v>
      </c>
      <c r="E421" s="45"/>
      <c r="F421" s="217"/>
      <c r="G421" s="40"/>
      <c r="H421" s="95">
        <f t="shared" si="36"/>
        <v>0</v>
      </c>
      <c r="I421" s="95"/>
      <c r="J421" s="40" t="e">
        <f t="shared" si="35"/>
        <v>#DIV/0!</v>
      </c>
      <c r="M421" s="218"/>
      <c r="P421" s="218"/>
      <c r="Q421" s="218"/>
      <c r="R421" s="218"/>
    </row>
    <row r="422" spans="1:21" s="112" customFormat="1" x14ac:dyDescent="0.2">
      <c r="A422" s="357"/>
      <c r="B422" s="47">
        <v>25</v>
      </c>
      <c r="C422" s="353" t="s">
        <v>293</v>
      </c>
      <c r="D422" s="110" t="s">
        <v>669</v>
      </c>
      <c r="E422" s="45"/>
      <c r="F422" s="217"/>
      <c r="G422" s="40"/>
      <c r="H422" s="95">
        <f t="shared" si="36"/>
        <v>0</v>
      </c>
      <c r="I422" s="95"/>
      <c r="J422" s="40" t="e">
        <f t="shared" si="35"/>
        <v>#DIV/0!</v>
      </c>
      <c r="M422" s="218"/>
      <c r="P422" s="218"/>
      <c r="Q422" s="218"/>
      <c r="R422" s="218"/>
    </row>
    <row r="423" spans="1:21" s="112" customFormat="1" x14ac:dyDescent="0.2">
      <c r="A423" s="368"/>
      <c r="B423" s="47">
        <v>30</v>
      </c>
      <c r="C423" s="353" t="s">
        <v>293</v>
      </c>
      <c r="D423" s="108" t="s">
        <v>670</v>
      </c>
      <c r="E423" s="45"/>
      <c r="F423" s="217"/>
      <c r="G423" s="40"/>
      <c r="H423" s="95">
        <f t="shared" si="36"/>
        <v>0</v>
      </c>
      <c r="I423" s="95"/>
      <c r="J423" s="40" t="e">
        <f t="shared" si="35"/>
        <v>#DIV/0!</v>
      </c>
      <c r="M423" s="218"/>
      <c r="P423" s="218"/>
      <c r="Q423" s="218"/>
      <c r="R423" s="218"/>
    </row>
    <row r="424" spans="1:21" s="112" customFormat="1" x14ac:dyDescent="0.2">
      <c r="A424" s="357"/>
      <c r="B424" s="47">
        <v>31</v>
      </c>
      <c r="C424" s="353" t="s">
        <v>293</v>
      </c>
      <c r="D424" s="110" t="s">
        <v>671</v>
      </c>
      <c r="E424" s="45"/>
      <c r="F424" s="217"/>
      <c r="G424" s="40"/>
      <c r="H424" s="95">
        <f t="shared" si="36"/>
        <v>0</v>
      </c>
      <c r="I424" s="95"/>
      <c r="J424" s="40" t="e">
        <f t="shared" si="35"/>
        <v>#DIV/0!</v>
      </c>
      <c r="M424" s="218"/>
      <c r="P424" s="218"/>
      <c r="Q424" s="218"/>
      <c r="R424" s="218"/>
    </row>
    <row r="425" spans="1:21" s="112" customFormat="1" x14ac:dyDescent="0.2">
      <c r="A425" s="357"/>
      <c r="B425" s="47"/>
      <c r="C425" s="353">
        <v>16</v>
      </c>
      <c r="D425" s="367" t="s">
        <v>672</v>
      </c>
      <c r="E425" s="45"/>
      <c r="F425" s="217"/>
      <c r="G425" s="40"/>
      <c r="H425" s="95">
        <f t="shared" si="36"/>
        <v>0</v>
      </c>
      <c r="I425" s="95"/>
      <c r="J425" s="40" t="e">
        <f t="shared" si="35"/>
        <v>#DIV/0!</v>
      </c>
      <c r="M425" s="218"/>
      <c r="P425" s="218"/>
      <c r="Q425" s="218"/>
      <c r="R425" s="218"/>
    </row>
    <row r="426" spans="1:21" s="112" customFormat="1" x14ac:dyDescent="0.2">
      <c r="A426" s="368"/>
      <c r="B426" s="47">
        <v>32</v>
      </c>
      <c r="C426" s="353" t="s">
        <v>293</v>
      </c>
      <c r="D426" s="108" t="s">
        <v>673</v>
      </c>
      <c r="E426" s="45"/>
      <c r="F426" s="217"/>
      <c r="G426" s="40"/>
      <c r="H426" s="95">
        <f t="shared" si="36"/>
        <v>0</v>
      </c>
      <c r="I426" s="95"/>
      <c r="J426" s="40" t="e">
        <f t="shared" si="35"/>
        <v>#DIV/0!</v>
      </c>
      <c r="M426" s="218"/>
      <c r="P426" s="218"/>
      <c r="Q426" s="218"/>
      <c r="R426" s="218"/>
    </row>
    <row r="427" spans="1:21" s="112" customFormat="1" x14ac:dyDescent="0.2">
      <c r="A427" s="368"/>
      <c r="B427" s="47">
        <v>40</v>
      </c>
      <c r="C427" s="353" t="s">
        <v>293</v>
      </c>
      <c r="D427" s="108" t="s">
        <v>674</v>
      </c>
      <c r="E427" s="45"/>
      <c r="F427" s="217"/>
      <c r="G427" s="40"/>
      <c r="H427" s="95">
        <f t="shared" si="36"/>
        <v>0</v>
      </c>
      <c r="I427" s="95"/>
      <c r="J427" s="40" t="e">
        <f t="shared" si="35"/>
        <v>#DIV/0!</v>
      </c>
      <c r="M427" s="218"/>
      <c r="P427" s="218"/>
      <c r="Q427" s="218"/>
      <c r="R427" s="218"/>
    </row>
    <row r="428" spans="1:21" s="112" customFormat="1" x14ac:dyDescent="0.2">
      <c r="A428" s="357"/>
      <c r="B428" s="47">
        <v>41</v>
      </c>
      <c r="C428" s="353" t="s">
        <v>293</v>
      </c>
      <c r="D428" s="110" t="s">
        <v>675</v>
      </c>
      <c r="E428" s="45"/>
      <c r="F428" s="217"/>
      <c r="G428" s="40"/>
      <c r="H428" s="95">
        <f t="shared" si="36"/>
        <v>0</v>
      </c>
      <c r="I428" s="95"/>
      <c r="J428" s="40" t="e">
        <f t="shared" si="35"/>
        <v>#DIV/0!</v>
      </c>
      <c r="M428" s="218"/>
      <c r="P428" s="218"/>
      <c r="Q428" s="218"/>
      <c r="R428" s="218"/>
    </row>
    <row r="429" spans="1:21" s="112" customFormat="1" x14ac:dyDescent="0.2">
      <c r="A429" s="357"/>
      <c r="B429" s="47">
        <v>48</v>
      </c>
      <c r="C429" s="353" t="s">
        <v>293</v>
      </c>
      <c r="D429" s="110" t="s">
        <v>676</v>
      </c>
      <c r="E429" s="45"/>
      <c r="F429" s="217"/>
      <c r="G429" s="40"/>
      <c r="H429" s="95">
        <f t="shared" si="36"/>
        <v>0</v>
      </c>
      <c r="I429" s="95"/>
      <c r="J429" s="40" t="e">
        <f t="shared" si="35"/>
        <v>#DIV/0!</v>
      </c>
      <c r="M429" s="218"/>
      <c r="P429" s="218"/>
      <c r="Q429" s="218"/>
      <c r="R429" s="218"/>
    </row>
    <row r="430" spans="1:21" s="112" customFormat="1" x14ac:dyDescent="0.2">
      <c r="A430" s="368"/>
      <c r="B430" s="47">
        <v>60</v>
      </c>
      <c r="C430" s="353" t="s">
        <v>293</v>
      </c>
      <c r="D430" s="108" t="s">
        <v>677</v>
      </c>
      <c r="E430" s="45"/>
      <c r="F430" s="217"/>
      <c r="G430" s="40"/>
      <c r="H430" s="95">
        <f t="shared" si="36"/>
        <v>0</v>
      </c>
      <c r="I430" s="95"/>
      <c r="J430" s="40" t="e">
        <f t="shared" si="35"/>
        <v>#DIV/0!</v>
      </c>
      <c r="M430" s="218"/>
      <c r="P430" s="218"/>
      <c r="Q430" s="218"/>
      <c r="R430" s="218"/>
    </row>
    <row r="431" spans="1:21" s="112" customFormat="1" ht="6.6" customHeight="1" x14ac:dyDescent="0.2">
      <c r="A431" s="357"/>
      <c r="B431" s="47"/>
      <c r="C431" s="47"/>
      <c r="D431" s="44"/>
      <c r="E431" s="45"/>
      <c r="F431" s="109"/>
      <c r="G431" s="40"/>
      <c r="H431" s="95"/>
      <c r="I431" s="95"/>
      <c r="J431" s="40"/>
      <c r="M431" s="218"/>
      <c r="P431" s="218"/>
      <c r="Q431" s="218"/>
      <c r="R431" s="218"/>
    </row>
    <row r="432" spans="1:21" s="119" customFormat="1" ht="12.75" customHeight="1" x14ac:dyDescent="0.2">
      <c r="A432" s="360">
        <v>32</v>
      </c>
      <c r="B432" s="365" t="s">
        <v>293</v>
      </c>
      <c r="C432" s="365" t="s">
        <v>293</v>
      </c>
      <c r="D432" s="124" t="s">
        <v>678</v>
      </c>
      <c r="E432" s="114"/>
      <c r="F432" s="115"/>
      <c r="G432" s="116"/>
      <c r="H432" s="117"/>
      <c r="I432" s="117">
        <f>SUM(H432:H480)</f>
        <v>0</v>
      </c>
      <c r="J432" s="116" t="e">
        <f t="shared" si="35"/>
        <v>#DIV/0!</v>
      </c>
      <c r="M432" s="248"/>
      <c r="P432" s="248"/>
      <c r="Q432" s="248"/>
      <c r="R432" s="218"/>
      <c r="U432" s="265"/>
    </row>
    <row r="433" spans="1:21" s="112" customFormat="1" ht="12.75" customHeight="1" x14ac:dyDescent="0.2">
      <c r="A433" s="357"/>
      <c r="B433" s="47">
        <v>10</v>
      </c>
      <c r="C433" s="353" t="s">
        <v>293</v>
      </c>
      <c r="D433" s="108" t="s">
        <v>679</v>
      </c>
      <c r="E433" s="45"/>
      <c r="F433" s="109"/>
      <c r="G433" s="40"/>
      <c r="H433" s="95">
        <f>E433*G433</f>
        <v>0</v>
      </c>
      <c r="I433" s="95"/>
      <c r="J433" s="40" t="e">
        <f t="shared" si="35"/>
        <v>#DIV/0!</v>
      </c>
      <c r="M433" s="218"/>
      <c r="P433" s="218"/>
      <c r="Q433" s="218"/>
      <c r="R433" s="218"/>
      <c r="U433" s="264"/>
    </row>
    <row r="434" spans="1:21" s="112" customFormat="1" x14ac:dyDescent="0.2">
      <c r="A434" s="357"/>
      <c r="B434" s="47">
        <v>12</v>
      </c>
      <c r="C434" s="353" t="s">
        <v>293</v>
      </c>
      <c r="D434" s="110" t="s">
        <v>680</v>
      </c>
      <c r="E434" s="45"/>
      <c r="F434" s="217"/>
      <c r="G434" s="40"/>
      <c r="H434" s="95">
        <f t="shared" ref="H434:H453" si="37">E434*G434</f>
        <v>0</v>
      </c>
      <c r="I434" s="95"/>
      <c r="J434" s="40" t="e">
        <f t="shared" si="35"/>
        <v>#DIV/0!</v>
      </c>
      <c r="M434" s="218"/>
      <c r="P434" s="218"/>
      <c r="Q434" s="218"/>
      <c r="R434" s="218"/>
    </row>
    <row r="435" spans="1:21" s="112" customFormat="1" x14ac:dyDescent="0.2">
      <c r="A435" s="357"/>
      <c r="B435" s="47"/>
      <c r="C435" s="353">
        <v>16</v>
      </c>
      <c r="D435" s="367" t="s">
        <v>681</v>
      </c>
      <c r="E435" s="45"/>
      <c r="F435" s="217"/>
      <c r="G435" s="40"/>
      <c r="H435" s="95">
        <f t="shared" si="37"/>
        <v>0</v>
      </c>
      <c r="I435" s="95"/>
      <c r="J435" s="40" t="e">
        <f t="shared" si="35"/>
        <v>#DIV/0!</v>
      </c>
      <c r="M435" s="218"/>
      <c r="P435" s="218"/>
      <c r="Q435" s="218"/>
      <c r="R435" s="218"/>
    </row>
    <row r="436" spans="1:21" s="112" customFormat="1" x14ac:dyDescent="0.2">
      <c r="A436" s="357"/>
      <c r="B436" s="47">
        <v>13</v>
      </c>
      <c r="C436" s="353" t="s">
        <v>293</v>
      </c>
      <c r="D436" s="110" t="s">
        <v>682</v>
      </c>
      <c r="E436" s="45"/>
      <c r="F436" s="217"/>
      <c r="G436" s="40"/>
      <c r="H436" s="95">
        <f t="shared" si="37"/>
        <v>0</v>
      </c>
      <c r="I436" s="95"/>
      <c r="J436" s="40" t="e">
        <f t="shared" si="35"/>
        <v>#DIV/0!</v>
      </c>
      <c r="M436" s="218"/>
      <c r="P436" s="218"/>
      <c r="Q436" s="218"/>
      <c r="R436" s="218"/>
    </row>
    <row r="437" spans="1:21" s="112" customFormat="1" x14ac:dyDescent="0.2">
      <c r="A437" s="357"/>
      <c r="B437" s="47"/>
      <c r="C437" s="353">
        <v>13</v>
      </c>
      <c r="D437" s="367" t="s">
        <v>683</v>
      </c>
      <c r="E437" s="45"/>
      <c r="F437" s="217"/>
      <c r="G437" s="40"/>
      <c r="H437" s="95">
        <f t="shared" si="37"/>
        <v>0</v>
      </c>
      <c r="I437" s="95"/>
      <c r="J437" s="40" t="e">
        <f t="shared" si="35"/>
        <v>#DIV/0!</v>
      </c>
      <c r="M437" s="218"/>
      <c r="P437" s="218"/>
      <c r="Q437" s="218"/>
      <c r="R437" s="218"/>
    </row>
    <row r="438" spans="1:21" s="112" customFormat="1" x14ac:dyDescent="0.2">
      <c r="A438" s="357"/>
      <c r="B438" s="47"/>
      <c r="C438" s="353">
        <v>16</v>
      </c>
      <c r="D438" s="367" t="s">
        <v>684</v>
      </c>
      <c r="E438" s="45"/>
      <c r="F438" s="217"/>
      <c r="G438" s="40"/>
      <c r="H438" s="95">
        <f t="shared" si="37"/>
        <v>0</v>
      </c>
      <c r="I438" s="95"/>
      <c r="J438" s="40" t="e">
        <f t="shared" si="35"/>
        <v>#DIV/0!</v>
      </c>
      <c r="M438" s="218"/>
      <c r="P438" s="218"/>
      <c r="Q438" s="218"/>
      <c r="R438" s="218"/>
    </row>
    <row r="439" spans="1:21" s="112" customFormat="1" x14ac:dyDescent="0.2">
      <c r="A439" s="357"/>
      <c r="B439" s="47">
        <v>14</v>
      </c>
      <c r="C439" s="353" t="s">
        <v>293</v>
      </c>
      <c r="D439" s="110" t="s">
        <v>685</v>
      </c>
      <c r="E439" s="45"/>
      <c r="F439" s="217"/>
      <c r="G439" s="40"/>
      <c r="H439" s="95">
        <f t="shared" si="37"/>
        <v>0</v>
      </c>
      <c r="I439" s="95"/>
      <c r="J439" s="40" t="e">
        <f t="shared" si="35"/>
        <v>#DIV/0!</v>
      </c>
      <c r="M439" s="218"/>
      <c r="P439" s="218"/>
      <c r="Q439" s="218"/>
      <c r="R439" s="218"/>
    </row>
    <row r="440" spans="1:21" s="112" customFormat="1" x14ac:dyDescent="0.2">
      <c r="A440" s="357"/>
      <c r="B440" s="47"/>
      <c r="C440" s="353">
        <v>13</v>
      </c>
      <c r="D440" s="367" t="s">
        <v>686</v>
      </c>
      <c r="E440" s="45"/>
      <c r="F440" s="217"/>
      <c r="G440" s="40"/>
      <c r="H440" s="95">
        <f t="shared" si="37"/>
        <v>0</v>
      </c>
      <c r="I440" s="95"/>
      <c r="J440" s="40" t="e">
        <f t="shared" si="35"/>
        <v>#DIV/0!</v>
      </c>
      <c r="M440" s="218"/>
      <c r="P440" s="218"/>
      <c r="Q440" s="218"/>
      <c r="R440" s="218"/>
    </row>
    <row r="441" spans="1:21" s="112" customFormat="1" x14ac:dyDescent="0.2">
      <c r="A441" s="357"/>
      <c r="B441" s="47"/>
      <c r="C441" s="353">
        <v>16</v>
      </c>
      <c r="D441" s="367" t="s">
        <v>687</v>
      </c>
      <c r="E441" s="45"/>
      <c r="F441" s="217"/>
      <c r="G441" s="40"/>
      <c r="H441" s="95">
        <f t="shared" si="37"/>
        <v>0</v>
      </c>
      <c r="I441" s="95"/>
      <c r="J441" s="40" t="e">
        <f t="shared" si="35"/>
        <v>#DIV/0!</v>
      </c>
      <c r="M441" s="218"/>
      <c r="P441" s="218"/>
      <c r="Q441" s="218"/>
      <c r="R441" s="218"/>
    </row>
    <row r="442" spans="1:21" s="112" customFormat="1" x14ac:dyDescent="0.2">
      <c r="A442" s="357"/>
      <c r="B442" s="47"/>
      <c r="C442" s="353">
        <v>26</v>
      </c>
      <c r="D442" s="367" t="s">
        <v>688</v>
      </c>
      <c r="E442" s="45"/>
      <c r="F442" s="217"/>
      <c r="G442" s="40"/>
      <c r="H442" s="95">
        <f t="shared" si="37"/>
        <v>0</v>
      </c>
      <c r="I442" s="95"/>
      <c r="J442" s="40" t="e">
        <f t="shared" si="35"/>
        <v>#DIV/0!</v>
      </c>
      <c r="M442" s="218"/>
      <c r="P442" s="218"/>
      <c r="Q442" s="218"/>
      <c r="R442" s="218"/>
    </row>
    <row r="443" spans="1:21" s="112" customFormat="1" x14ac:dyDescent="0.2">
      <c r="A443" s="357"/>
      <c r="B443" s="47"/>
      <c r="C443" s="353">
        <v>40</v>
      </c>
      <c r="D443" s="367" t="s">
        <v>689</v>
      </c>
      <c r="E443" s="45"/>
      <c r="F443" s="217"/>
      <c r="G443" s="40"/>
      <c r="H443" s="95">
        <f t="shared" si="37"/>
        <v>0</v>
      </c>
      <c r="I443" s="95"/>
      <c r="J443" s="40" t="e">
        <f t="shared" si="35"/>
        <v>#DIV/0!</v>
      </c>
      <c r="M443" s="218"/>
      <c r="P443" s="218"/>
      <c r="Q443" s="218"/>
      <c r="R443" s="218"/>
    </row>
    <row r="444" spans="1:21" s="112" customFormat="1" x14ac:dyDescent="0.2">
      <c r="A444" s="357"/>
      <c r="B444" s="47"/>
      <c r="C444" s="353">
        <v>43</v>
      </c>
      <c r="D444" s="367" t="s">
        <v>690</v>
      </c>
      <c r="E444" s="45"/>
      <c r="F444" s="217"/>
      <c r="G444" s="40"/>
      <c r="H444" s="95">
        <f t="shared" si="37"/>
        <v>0</v>
      </c>
      <c r="I444" s="95"/>
      <c r="J444" s="40" t="e">
        <f t="shared" si="35"/>
        <v>#DIV/0!</v>
      </c>
      <c r="M444" s="218"/>
      <c r="P444" s="218"/>
      <c r="Q444" s="218"/>
      <c r="R444" s="218"/>
    </row>
    <row r="445" spans="1:21" s="112" customFormat="1" x14ac:dyDescent="0.2">
      <c r="A445" s="357"/>
      <c r="B445" s="47">
        <v>16</v>
      </c>
      <c r="C445" s="353" t="s">
        <v>293</v>
      </c>
      <c r="D445" s="110" t="s">
        <v>691</v>
      </c>
      <c r="E445" s="45"/>
      <c r="F445" s="217"/>
      <c r="G445" s="40"/>
      <c r="H445" s="95">
        <f t="shared" si="37"/>
        <v>0</v>
      </c>
      <c r="I445" s="95"/>
      <c r="J445" s="40" t="e">
        <f t="shared" si="35"/>
        <v>#DIV/0!</v>
      </c>
      <c r="M445" s="218"/>
      <c r="P445" s="218"/>
      <c r="Q445" s="218"/>
      <c r="R445" s="218"/>
    </row>
    <row r="446" spans="1:21" s="112" customFormat="1" x14ac:dyDescent="0.2">
      <c r="A446" s="357"/>
      <c r="B446" s="47"/>
      <c r="C446" s="353">
        <v>16</v>
      </c>
      <c r="D446" s="367" t="s">
        <v>692</v>
      </c>
      <c r="E446" s="45"/>
      <c r="F446" s="217"/>
      <c r="G446" s="40"/>
      <c r="H446" s="95">
        <f t="shared" si="37"/>
        <v>0</v>
      </c>
      <c r="I446" s="95"/>
      <c r="J446" s="40" t="e">
        <f t="shared" si="35"/>
        <v>#DIV/0!</v>
      </c>
      <c r="M446" s="218"/>
      <c r="P446" s="218"/>
      <c r="Q446" s="218"/>
      <c r="R446" s="218"/>
    </row>
    <row r="447" spans="1:21" s="112" customFormat="1" x14ac:dyDescent="0.2">
      <c r="A447" s="357"/>
      <c r="B447" s="47"/>
      <c r="C447" s="353">
        <v>23</v>
      </c>
      <c r="D447" s="367" t="s">
        <v>693</v>
      </c>
      <c r="E447" s="45"/>
      <c r="F447" s="217"/>
      <c r="G447" s="40"/>
      <c r="H447" s="95">
        <f t="shared" si="37"/>
        <v>0</v>
      </c>
      <c r="I447" s="95"/>
      <c r="J447" s="40" t="e">
        <f t="shared" si="35"/>
        <v>#DIV/0!</v>
      </c>
      <c r="M447" s="218"/>
      <c r="P447" s="218"/>
      <c r="Q447" s="218"/>
      <c r="R447" s="218"/>
    </row>
    <row r="448" spans="1:21" s="112" customFormat="1" x14ac:dyDescent="0.2">
      <c r="A448" s="357"/>
      <c r="B448" s="47"/>
      <c r="C448" s="353">
        <v>33</v>
      </c>
      <c r="D448" s="367" t="s">
        <v>694</v>
      </c>
      <c r="E448" s="45"/>
      <c r="F448" s="217"/>
      <c r="G448" s="40"/>
      <c r="H448" s="95">
        <f t="shared" si="37"/>
        <v>0</v>
      </c>
      <c r="I448" s="95"/>
      <c r="J448" s="40" t="e">
        <f t="shared" si="35"/>
        <v>#DIV/0!</v>
      </c>
      <c r="M448" s="218"/>
      <c r="P448" s="218"/>
      <c r="Q448" s="218"/>
      <c r="R448" s="218"/>
    </row>
    <row r="449" spans="1:21" s="112" customFormat="1" x14ac:dyDescent="0.2">
      <c r="A449" s="368"/>
      <c r="B449" s="47">
        <v>17</v>
      </c>
      <c r="C449" s="353" t="s">
        <v>293</v>
      </c>
      <c r="D449" s="108" t="s">
        <v>695</v>
      </c>
      <c r="E449" s="45"/>
      <c r="F449" s="217"/>
      <c r="G449" s="40"/>
      <c r="H449" s="95">
        <f t="shared" si="37"/>
        <v>0</v>
      </c>
      <c r="I449" s="95"/>
      <c r="J449" s="40" t="e">
        <f t="shared" si="35"/>
        <v>#DIV/0!</v>
      </c>
      <c r="M449" s="218"/>
      <c r="P449" s="218"/>
      <c r="Q449" s="218"/>
      <c r="R449" s="218"/>
    </row>
    <row r="450" spans="1:21" s="112" customFormat="1" x14ac:dyDescent="0.2">
      <c r="A450" s="357"/>
      <c r="B450" s="47"/>
      <c r="C450" s="353">
        <v>13</v>
      </c>
      <c r="D450" s="367" t="s">
        <v>696</v>
      </c>
      <c r="E450" s="45"/>
      <c r="F450" s="217"/>
      <c r="G450" s="40"/>
      <c r="H450" s="95">
        <f t="shared" si="37"/>
        <v>0</v>
      </c>
      <c r="I450" s="95"/>
      <c r="J450" s="40" t="e">
        <f t="shared" si="35"/>
        <v>#DIV/0!</v>
      </c>
      <c r="M450" s="218"/>
      <c r="P450" s="218"/>
      <c r="Q450" s="218"/>
      <c r="R450" s="218"/>
    </row>
    <row r="451" spans="1:21" s="112" customFormat="1" x14ac:dyDescent="0.2">
      <c r="A451" s="357"/>
      <c r="B451" s="47"/>
      <c r="C451" s="353">
        <v>23</v>
      </c>
      <c r="D451" s="367" t="s">
        <v>697</v>
      </c>
      <c r="E451" s="45"/>
      <c r="F451" s="217"/>
      <c r="G451" s="40"/>
      <c r="H451" s="95">
        <f t="shared" si="37"/>
        <v>0</v>
      </c>
      <c r="I451" s="95"/>
      <c r="J451" s="40" t="e">
        <f t="shared" si="35"/>
        <v>#DIV/0!</v>
      </c>
      <c r="M451" s="218"/>
      <c r="P451" s="218"/>
      <c r="Q451" s="218"/>
      <c r="R451" s="218"/>
    </row>
    <row r="452" spans="1:21" s="112" customFormat="1" x14ac:dyDescent="0.2">
      <c r="A452" s="357"/>
      <c r="B452" s="47">
        <v>18</v>
      </c>
      <c r="C452" s="353" t="s">
        <v>293</v>
      </c>
      <c r="D452" s="110" t="s">
        <v>698</v>
      </c>
      <c r="E452" s="45"/>
      <c r="F452" s="217"/>
      <c r="G452" s="40"/>
      <c r="H452" s="95">
        <f t="shared" si="37"/>
        <v>0</v>
      </c>
      <c r="I452" s="95"/>
      <c r="J452" s="40" t="e">
        <f t="shared" si="35"/>
        <v>#DIV/0!</v>
      </c>
      <c r="M452" s="218"/>
      <c r="P452" s="218"/>
      <c r="Q452" s="218"/>
      <c r="R452" s="218"/>
    </row>
    <row r="453" spans="1:21" s="112" customFormat="1" x14ac:dyDescent="0.2">
      <c r="A453" s="357"/>
      <c r="B453" s="47"/>
      <c r="C453" s="353">
        <v>13</v>
      </c>
      <c r="D453" s="367" t="s">
        <v>699</v>
      </c>
      <c r="E453" s="45"/>
      <c r="F453" s="217"/>
      <c r="G453" s="40"/>
      <c r="H453" s="95">
        <f t="shared" si="37"/>
        <v>0</v>
      </c>
      <c r="I453" s="95"/>
      <c r="J453" s="40" t="e">
        <f t="shared" si="35"/>
        <v>#DIV/0!</v>
      </c>
      <c r="M453" s="218"/>
      <c r="P453" s="218"/>
      <c r="Q453" s="218"/>
      <c r="R453" s="218"/>
    </row>
    <row r="454" spans="1:21" s="112" customFormat="1" ht="12.75" customHeight="1" x14ac:dyDescent="0.2">
      <c r="A454" s="357"/>
      <c r="B454" s="47">
        <v>31</v>
      </c>
      <c r="C454" s="353" t="s">
        <v>293</v>
      </c>
      <c r="D454" s="110" t="s">
        <v>700</v>
      </c>
      <c r="E454" s="45"/>
      <c r="F454" s="109"/>
      <c r="G454" s="40"/>
      <c r="H454" s="95">
        <f>E454*G454</f>
        <v>0</v>
      </c>
      <c r="I454" s="95"/>
      <c r="J454" s="40" t="e">
        <f t="shared" si="35"/>
        <v>#DIV/0!</v>
      </c>
      <c r="M454" s="218"/>
      <c r="P454" s="218"/>
      <c r="Q454" s="218"/>
      <c r="R454" s="218"/>
      <c r="U454" s="264"/>
    </row>
    <row r="455" spans="1:21" s="112" customFormat="1" x14ac:dyDescent="0.2">
      <c r="A455" s="357"/>
      <c r="B455" s="47">
        <v>32</v>
      </c>
      <c r="C455" s="353" t="s">
        <v>293</v>
      </c>
      <c r="D455" s="110" t="s">
        <v>701</v>
      </c>
      <c r="E455" s="45"/>
      <c r="F455" s="217"/>
      <c r="G455" s="40"/>
      <c r="H455" s="95">
        <f t="shared" ref="H455:H479" si="38">E455*G455</f>
        <v>0</v>
      </c>
      <c r="I455" s="95"/>
      <c r="J455" s="40" t="e">
        <f t="shared" si="35"/>
        <v>#DIV/0!</v>
      </c>
      <c r="M455" s="218"/>
      <c r="P455" s="218"/>
      <c r="Q455" s="218"/>
      <c r="R455" s="218"/>
    </row>
    <row r="456" spans="1:21" s="112" customFormat="1" x14ac:dyDescent="0.2">
      <c r="A456" s="357"/>
      <c r="B456" s="47"/>
      <c r="C456" s="353">
        <v>13</v>
      </c>
      <c r="D456" s="367" t="s">
        <v>702</v>
      </c>
      <c r="E456" s="45"/>
      <c r="F456" s="217"/>
      <c r="G456" s="40"/>
      <c r="H456" s="95">
        <f t="shared" si="38"/>
        <v>0</v>
      </c>
      <c r="I456" s="95"/>
      <c r="J456" s="40" t="e">
        <f t="shared" si="35"/>
        <v>#DIV/0!</v>
      </c>
      <c r="M456" s="218"/>
      <c r="P456" s="218"/>
      <c r="Q456" s="218"/>
      <c r="R456" s="218"/>
    </row>
    <row r="457" spans="1:21" s="112" customFormat="1" x14ac:dyDescent="0.2">
      <c r="A457" s="357"/>
      <c r="B457" s="47"/>
      <c r="C457" s="353">
        <v>19</v>
      </c>
      <c r="D457" s="367" t="s">
        <v>703</v>
      </c>
      <c r="E457" s="45"/>
      <c r="F457" s="217"/>
      <c r="G457" s="40"/>
      <c r="H457" s="95">
        <f t="shared" si="38"/>
        <v>0</v>
      </c>
      <c r="I457" s="95"/>
      <c r="J457" s="40" t="e">
        <f t="shared" si="35"/>
        <v>#DIV/0!</v>
      </c>
      <c r="M457" s="218"/>
      <c r="P457" s="218"/>
      <c r="Q457" s="218"/>
      <c r="R457" s="218"/>
    </row>
    <row r="458" spans="1:21" s="112" customFormat="1" x14ac:dyDescent="0.2">
      <c r="A458" s="357"/>
      <c r="B458" s="47">
        <v>33</v>
      </c>
      <c r="C458" s="353" t="s">
        <v>293</v>
      </c>
      <c r="D458" s="110" t="s">
        <v>704</v>
      </c>
      <c r="E458" s="45"/>
      <c r="F458" s="217"/>
      <c r="G458" s="40"/>
      <c r="H458" s="95">
        <f t="shared" si="38"/>
        <v>0</v>
      </c>
      <c r="I458" s="95"/>
      <c r="J458" s="40" t="e">
        <f t="shared" si="35"/>
        <v>#DIV/0!</v>
      </c>
      <c r="M458" s="218"/>
      <c r="P458" s="218"/>
      <c r="Q458" s="218"/>
      <c r="R458" s="218"/>
    </row>
    <row r="459" spans="1:21" s="112" customFormat="1" x14ac:dyDescent="0.2">
      <c r="A459" s="357"/>
      <c r="B459" s="47"/>
      <c r="C459" s="353">
        <v>13</v>
      </c>
      <c r="D459" s="367" t="s">
        <v>705</v>
      </c>
      <c r="E459" s="45"/>
      <c r="F459" s="217"/>
      <c r="G459" s="40"/>
      <c r="H459" s="95">
        <f t="shared" si="38"/>
        <v>0</v>
      </c>
      <c r="I459" s="95"/>
      <c r="J459" s="40" t="e">
        <f t="shared" si="35"/>
        <v>#DIV/0!</v>
      </c>
      <c r="M459" s="218"/>
      <c r="P459" s="218"/>
      <c r="Q459" s="218"/>
      <c r="R459" s="218"/>
    </row>
    <row r="460" spans="1:21" s="112" customFormat="1" x14ac:dyDescent="0.2">
      <c r="A460" s="357"/>
      <c r="B460" s="47"/>
      <c r="C460" s="353">
        <v>14</v>
      </c>
      <c r="D460" s="367" t="s">
        <v>706</v>
      </c>
      <c r="E460" s="45"/>
      <c r="F460" s="217"/>
      <c r="G460" s="40"/>
      <c r="H460" s="95">
        <f t="shared" si="38"/>
        <v>0</v>
      </c>
      <c r="I460" s="95"/>
      <c r="J460" s="40" t="e">
        <f t="shared" si="35"/>
        <v>#DIV/0!</v>
      </c>
      <c r="M460" s="218"/>
      <c r="P460" s="218"/>
      <c r="Q460" s="218"/>
      <c r="R460" s="218"/>
    </row>
    <row r="461" spans="1:21" s="112" customFormat="1" x14ac:dyDescent="0.2">
      <c r="A461" s="357"/>
      <c r="B461" s="47"/>
      <c r="C461" s="353">
        <v>23</v>
      </c>
      <c r="D461" s="367" t="s">
        <v>707</v>
      </c>
      <c r="E461" s="45"/>
      <c r="F461" s="217"/>
      <c r="G461" s="40"/>
      <c r="H461" s="95">
        <f t="shared" si="38"/>
        <v>0</v>
      </c>
      <c r="I461" s="95"/>
      <c r="J461" s="40" t="e">
        <f t="shared" si="35"/>
        <v>#DIV/0!</v>
      </c>
      <c r="M461" s="218"/>
      <c r="P461" s="218"/>
      <c r="Q461" s="218"/>
      <c r="R461" s="218"/>
    </row>
    <row r="462" spans="1:21" s="112" customFormat="1" x14ac:dyDescent="0.2">
      <c r="A462" s="357"/>
      <c r="B462" s="47"/>
      <c r="C462" s="353">
        <v>33</v>
      </c>
      <c r="D462" s="367" t="s">
        <v>708</v>
      </c>
      <c r="E462" s="45"/>
      <c r="F462" s="217"/>
      <c r="G462" s="40"/>
      <c r="H462" s="95">
        <f t="shared" si="38"/>
        <v>0</v>
      </c>
      <c r="I462" s="95"/>
      <c r="J462" s="40" t="e">
        <f t="shared" si="35"/>
        <v>#DIV/0!</v>
      </c>
      <c r="M462" s="218"/>
      <c r="P462" s="218"/>
      <c r="Q462" s="218"/>
      <c r="R462" s="218"/>
    </row>
    <row r="463" spans="1:21" s="112" customFormat="1" x14ac:dyDescent="0.2">
      <c r="A463" s="357"/>
      <c r="B463" s="47"/>
      <c r="C463" s="353">
        <v>43</v>
      </c>
      <c r="D463" s="367" t="s">
        <v>709</v>
      </c>
      <c r="E463" s="45"/>
      <c r="F463" s="217"/>
      <c r="G463" s="40"/>
      <c r="H463" s="95">
        <f t="shared" si="38"/>
        <v>0</v>
      </c>
      <c r="I463" s="95"/>
      <c r="J463" s="40" t="e">
        <f t="shared" si="35"/>
        <v>#DIV/0!</v>
      </c>
      <c r="M463" s="218"/>
      <c r="P463" s="218"/>
      <c r="Q463" s="218"/>
      <c r="R463" s="218"/>
    </row>
    <row r="464" spans="1:21" s="112" customFormat="1" x14ac:dyDescent="0.2">
      <c r="A464" s="357"/>
      <c r="B464" s="47">
        <v>39</v>
      </c>
      <c r="C464" s="353" t="s">
        <v>293</v>
      </c>
      <c r="D464" s="110" t="s">
        <v>710</v>
      </c>
      <c r="E464" s="45"/>
      <c r="F464" s="217"/>
      <c r="G464" s="40"/>
      <c r="H464" s="95">
        <f t="shared" si="38"/>
        <v>0</v>
      </c>
      <c r="I464" s="95"/>
      <c r="J464" s="40" t="e">
        <f t="shared" si="35"/>
        <v>#DIV/0!</v>
      </c>
      <c r="M464" s="218"/>
      <c r="P464" s="218"/>
      <c r="Q464" s="218"/>
      <c r="R464" s="218"/>
    </row>
    <row r="465" spans="1:18" s="112" customFormat="1" x14ac:dyDescent="0.2">
      <c r="A465" s="357"/>
      <c r="B465" s="47"/>
      <c r="C465" s="353">
        <v>16</v>
      </c>
      <c r="D465" s="367" t="s">
        <v>711</v>
      </c>
      <c r="E465" s="45"/>
      <c r="F465" s="217"/>
      <c r="G465" s="40"/>
      <c r="H465" s="95">
        <f t="shared" si="38"/>
        <v>0</v>
      </c>
      <c r="I465" s="95"/>
      <c r="J465" s="40" t="e">
        <f t="shared" si="35"/>
        <v>#DIV/0!</v>
      </c>
      <c r="M465" s="218"/>
      <c r="P465" s="218"/>
      <c r="Q465" s="218"/>
      <c r="R465" s="218"/>
    </row>
    <row r="466" spans="1:18" s="112" customFormat="1" x14ac:dyDescent="0.2">
      <c r="A466" s="357"/>
      <c r="B466" s="47">
        <v>80</v>
      </c>
      <c r="C466" s="353" t="s">
        <v>293</v>
      </c>
      <c r="D466" s="108" t="s">
        <v>250</v>
      </c>
      <c r="E466" s="45"/>
      <c r="F466" s="217"/>
      <c r="G466" s="40"/>
      <c r="H466" s="95">
        <f t="shared" si="38"/>
        <v>0</v>
      </c>
      <c r="I466" s="95"/>
      <c r="J466" s="40" t="e">
        <f t="shared" si="35"/>
        <v>#DIV/0!</v>
      </c>
      <c r="M466" s="218"/>
      <c r="P466" s="218"/>
      <c r="Q466" s="218"/>
      <c r="R466" s="218"/>
    </row>
    <row r="467" spans="1:18" s="112" customFormat="1" x14ac:dyDescent="0.2">
      <c r="A467" s="357"/>
      <c r="B467" s="47">
        <v>90</v>
      </c>
      <c r="C467" s="353" t="s">
        <v>293</v>
      </c>
      <c r="D467" s="108" t="s">
        <v>712</v>
      </c>
      <c r="E467" s="45"/>
      <c r="F467" s="217"/>
      <c r="G467" s="40"/>
      <c r="H467" s="95">
        <f t="shared" si="38"/>
        <v>0</v>
      </c>
      <c r="I467" s="95"/>
      <c r="J467" s="40" t="e">
        <f t="shared" si="35"/>
        <v>#DIV/0!</v>
      </c>
      <c r="M467" s="218"/>
      <c r="P467" s="218"/>
      <c r="Q467" s="218"/>
      <c r="R467" s="218"/>
    </row>
    <row r="468" spans="1:18" s="112" customFormat="1" x14ac:dyDescent="0.2">
      <c r="A468" s="357"/>
      <c r="B468" s="47">
        <v>91</v>
      </c>
      <c r="C468" s="353" t="s">
        <v>293</v>
      </c>
      <c r="D468" s="110" t="s">
        <v>713</v>
      </c>
      <c r="E468" s="45"/>
      <c r="F468" s="217"/>
      <c r="G468" s="40"/>
      <c r="H468" s="95">
        <f t="shared" si="38"/>
        <v>0</v>
      </c>
      <c r="I468" s="95"/>
      <c r="J468" s="40" t="e">
        <f t="shared" si="35"/>
        <v>#DIV/0!</v>
      </c>
      <c r="M468" s="218"/>
      <c r="P468" s="218"/>
      <c r="Q468" s="218"/>
      <c r="R468" s="218"/>
    </row>
    <row r="469" spans="1:18" s="112" customFormat="1" x14ac:dyDescent="0.2">
      <c r="A469" s="357"/>
      <c r="B469" s="47">
        <v>92</v>
      </c>
      <c r="C469" s="353" t="s">
        <v>293</v>
      </c>
      <c r="D469" s="110" t="s">
        <v>714</v>
      </c>
      <c r="E469" s="45"/>
      <c r="F469" s="217"/>
      <c r="G469" s="40"/>
      <c r="H469" s="95">
        <f t="shared" si="38"/>
        <v>0</v>
      </c>
      <c r="I469" s="95"/>
      <c r="J469" s="40" t="e">
        <f t="shared" si="35"/>
        <v>#DIV/0!</v>
      </c>
      <c r="M469" s="218"/>
      <c r="P469" s="218"/>
      <c r="Q469" s="218"/>
      <c r="R469" s="218"/>
    </row>
    <row r="470" spans="1:18" s="112" customFormat="1" x14ac:dyDescent="0.2">
      <c r="A470" s="357"/>
      <c r="B470" s="47"/>
      <c r="C470" s="353">
        <v>13</v>
      </c>
      <c r="D470" s="367" t="s">
        <v>715</v>
      </c>
      <c r="E470" s="45"/>
      <c r="F470" s="217"/>
      <c r="G470" s="40"/>
      <c r="H470" s="95">
        <f t="shared" si="38"/>
        <v>0</v>
      </c>
      <c r="I470" s="95"/>
      <c r="J470" s="40" t="e">
        <f t="shared" si="35"/>
        <v>#DIV/0!</v>
      </c>
      <c r="M470" s="218"/>
      <c r="P470" s="218"/>
      <c r="Q470" s="218"/>
      <c r="R470" s="218"/>
    </row>
    <row r="471" spans="1:18" s="112" customFormat="1" x14ac:dyDescent="0.2">
      <c r="A471" s="357"/>
      <c r="B471" s="47"/>
      <c r="C471" s="353">
        <v>23</v>
      </c>
      <c r="D471" s="367" t="s">
        <v>716</v>
      </c>
      <c r="E471" s="45"/>
      <c r="F471" s="217"/>
      <c r="G471" s="40"/>
      <c r="H471" s="95">
        <f t="shared" si="38"/>
        <v>0</v>
      </c>
      <c r="I471" s="95"/>
      <c r="J471" s="40" t="e">
        <f t="shared" si="35"/>
        <v>#DIV/0!</v>
      </c>
      <c r="M471" s="218"/>
      <c r="P471" s="218"/>
      <c r="Q471" s="218"/>
      <c r="R471" s="218"/>
    </row>
    <row r="472" spans="1:18" s="112" customFormat="1" x14ac:dyDescent="0.2">
      <c r="A472" s="357"/>
      <c r="B472" s="47">
        <v>93</v>
      </c>
      <c r="C472" s="353" t="s">
        <v>293</v>
      </c>
      <c r="D472" s="110" t="s">
        <v>717</v>
      </c>
      <c r="E472" s="45"/>
      <c r="F472" s="217"/>
      <c r="G472" s="40"/>
      <c r="H472" s="95">
        <f t="shared" si="38"/>
        <v>0</v>
      </c>
      <c r="I472" s="95"/>
      <c r="J472" s="40" t="e">
        <f t="shared" si="35"/>
        <v>#DIV/0!</v>
      </c>
      <c r="M472" s="218"/>
      <c r="P472" s="218"/>
      <c r="Q472" s="218"/>
      <c r="R472" s="218"/>
    </row>
    <row r="473" spans="1:18" s="112" customFormat="1" x14ac:dyDescent="0.2">
      <c r="A473" s="357"/>
      <c r="B473" s="47"/>
      <c r="C473" s="353">
        <v>13</v>
      </c>
      <c r="D473" s="367" t="s">
        <v>718</v>
      </c>
      <c r="E473" s="45"/>
      <c r="F473" s="217"/>
      <c r="G473" s="40"/>
      <c r="H473" s="95">
        <f t="shared" si="38"/>
        <v>0</v>
      </c>
      <c r="I473" s="95"/>
      <c r="J473" s="40" t="e">
        <f t="shared" ref="J473:J479" si="39">H473/J$16</f>
        <v>#DIV/0!</v>
      </c>
      <c r="M473" s="218"/>
      <c r="P473" s="218"/>
      <c r="Q473" s="218"/>
      <c r="R473" s="218"/>
    </row>
    <row r="474" spans="1:18" s="112" customFormat="1" x14ac:dyDescent="0.2">
      <c r="A474" s="357"/>
      <c r="B474" s="47"/>
      <c r="C474" s="353">
        <v>23</v>
      </c>
      <c r="D474" s="367" t="s">
        <v>719</v>
      </c>
      <c r="E474" s="45"/>
      <c r="F474" s="217"/>
      <c r="G474" s="40"/>
      <c r="H474" s="95">
        <f t="shared" si="38"/>
        <v>0</v>
      </c>
      <c r="I474" s="95"/>
      <c r="J474" s="40" t="e">
        <f t="shared" si="39"/>
        <v>#DIV/0!</v>
      </c>
      <c r="M474" s="218"/>
      <c r="P474" s="218"/>
      <c r="Q474" s="218"/>
      <c r="R474" s="218"/>
    </row>
    <row r="475" spans="1:18" s="112" customFormat="1" x14ac:dyDescent="0.2">
      <c r="A475" s="357"/>
      <c r="B475" s="47"/>
      <c r="C475" s="353">
        <v>33</v>
      </c>
      <c r="D475" s="367" t="s">
        <v>720</v>
      </c>
      <c r="E475" s="45"/>
      <c r="F475" s="217"/>
      <c r="G475" s="40"/>
      <c r="H475" s="95">
        <f t="shared" si="38"/>
        <v>0</v>
      </c>
      <c r="I475" s="95"/>
      <c r="J475" s="40" t="e">
        <f t="shared" si="39"/>
        <v>#DIV/0!</v>
      </c>
      <c r="M475" s="218"/>
      <c r="P475" s="218"/>
      <c r="Q475" s="218"/>
      <c r="R475" s="218"/>
    </row>
    <row r="476" spans="1:18" s="112" customFormat="1" x14ac:dyDescent="0.2">
      <c r="A476" s="357"/>
      <c r="B476" s="47"/>
      <c r="C476" s="353">
        <v>43</v>
      </c>
      <c r="D476" s="367" t="s">
        <v>721</v>
      </c>
      <c r="E476" s="45"/>
      <c r="F476" s="217"/>
      <c r="G476" s="40"/>
      <c r="H476" s="95">
        <f t="shared" si="38"/>
        <v>0</v>
      </c>
      <c r="I476" s="95"/>
      <c r="J476" s="40" t="e">
        <f t="shared" si="39"/>
        <v>#DIV/0!</v>
      </c>
      <c r="M476" s="218"/>
      <c r="P476" s="218"/>
      <c r="Q476" s="218"/>
      <c r="R476" s="218"/>
    </row>
    <row r="477" spans="1:18" s="112" customFormat="1" x14ac:dyDescent="0.2">
      <c r="A477" s="357"/>
      <c r="B477" s="47">
        <v>94</v>
      </c>
      <c r="C477" s="353" t="s">
        <v>293</v>
      </c>
      <c r="D477" s="110" t="s">
        <v>722</v>
      </c>
      <c r="E477" s="45"/>
      <c r="F477" s="217"/>
      <c r="G477" s="40"/>
      <c r="H477" s="95">
        <f t="shared" si="38"/>
        <v>0</v>
      </c>
      <c r="I477" s="95"/>
      <c r="J477" s="40" t="e">
        <f t="shared" si="39"/>
        <v>#DIV/0!</v>
      </c>
      <c r="M477" s="218"/>
      <c r="P477" s="218"/>
      <c r="Q477" s="218"/>
      <c r="R477" s="218"/>
    </row>
    <row r="478" spans="1:18" s="112" customFormat="1" x14ac:dyDescent="0.2">
      <c r="A478" s="357"/>
      <c r="B478" s="47"/>
      <c r="C478" s="353">
        <v>43</v>
      </c>
      <c r="D478" s="367" t="s">
        <v>723</v>
      </c>
      <c r="E478" s="45"/>
      <c r="F478" s="217"/>
      <c r="G478" s="40"/>
      <c r="H478" s="95">
        <f t="shared" si="38"/>
        <v>0</v>
      </c>
      <c r="I478" s="95"/>
      <c r="J478" s="40" t="e">
        <f t="shared" si="39"/>
        <v>#DIV/0!</v>
      </c>
      <c r="M478" s="218"/>
      <c r="P478" s="218"/>
      <c r="Q478" s="218"/>
      <c r="R478" s="218"/>
    </row>
    <row r="479" spans="1:18" s="112" customFormat="1" x14ac:dyDescent="0.2">
      <c r="A479" s="357"/>
      <c r="B479" s="47"/>
      <c r="C479" s="353">
        <v>46</v>
      </c>
      <c r="D479" s="367" t="s">
        <v>256</v>
      </c>
      <c r="E479" s="45"/>
      <c r="F479" s="217"/>
      <c r="G479" s="40"/>
      <c r="H479" s="95">
        <f t="shared" si="38"/>
        <v>0</v>
      </c>
      <c r="I479" s="95"/>
      <c r="J479" s="40" t="e">
        <f t="shared" si="39"/>
        <v>#DIV/0!</v>
      </c>
      <c r="M479" s="218"/>
      <c r="P479" s="218"/>
      <c r="Q479" s="218"/>
      <c r="R479" s="218"/>
    </row>
    <row r="480" spans="1:18" s="112" customFormat="1" ht="6.6" customHeight="1" x14ac:dyDescent="0.2">
      <c r="A480" s="357"/>
      <c r="B480" s="47"/>
      <c r="C480" s="47"/>
      <c r="D480" s="44"/>
      <c r="E480" s="45"/>
      <c r="F480" s="109"/>
      <c r="G480" s="40"/>
      <c r="H480" s="95"/>
      <c r="I480" s="95"/>
      <c r="J480" s="40"/>
      <c r="M480" s="218"/>
      <c r="P480" s="218"/>
      <c r="Q480" s="218"/>
      <c r="R480" s="218"/>
    </row>
    <row r="481" spans="1:21" s="119" customFormat="1" ht="12.75" customHeight="1" x14ac:dyDescent="0.2">
      <c r="A481" s="360">
        <v>33</v>
      </c>
      <c r="B481" s="365" t="s">
        <v>293</v>
      </c>
      <c r="C481" s="365" t="s">
        <v>293</v>
      </c>
      <c r="D481" s="124" t="s">
        <v>724</v>
      </c>
      <c r="E481" s="114"/>
      <c r="F481" s="115"/>
      <c r="G481" s="116"/>
      <c r="H481" s="117"/>
      <c r="I481" s="117">
        <f>SUM(H481:H511)</f>
        <v>0</v>
      </c>
      <c r="J481" s="116" t="e">
        <f t="shared" ref="J481:J510" si="40">H481/J$16</f>
        <v>#DIV/0!</v>
      </c>
      <c r="M481" s="248"/>
      <c r="P481" s="248"/>
      <c r="Q481" s="248"/>
      <c r="R481" s="218"/>
      <c r="U481" s="265"/>
    </row>
    <row r="482" spans="1:21" s="112" customFormat="1" ht="12.75" customHeight="1" x14ac:dyDescent="0.2">
      <c r="A482" s="357"/>
      <c r="B482" s="47">
        <v>10</v>
      </c>
      <c r="C482" s="353" t="s">
        <v>293</v>
      </c>
      <c r="D482" s="108" t="s">
        <v>725</v>
      </c>
      <c r="E482" s="45"/>
      <c r="F482" s="109"/>
      <c r="G482" s="40"/>
      <c r="H482" s="95">
        <f>E482*G482</f>
        <v>0</v>
      </c>
      <c r="I482" s="95"/>
      <c r="J482" s="40" t="e">
        <f t="shared" si="40"/>
        <v>#DIV/0!</v>
      </c>
      <c r="M482" s="218"/>
      <c r="P482" s="218"/>
      <c r="Q482" s="218"/>
      <c r="R482" s="218"/>
      <c r="U482" s="264"/>
    </row>
    <row r="483" spans="1:21" s="112" customFormat="1" x14ac:dyDescent="0.2">
      <c r="A483" s="357"/>
      <c r="B483" s="47">
        <v>14</v>
      </c>
      <c r="C483" s="353" t="s">
        <v>293</v>
      </c>
      <c r="D483" s="110" t="s">
        <v>726</v>
      </c>
      <c r="E483" s="45"/>
      <c r="F483" s="217"/>
      <c r="G483" s="40"/>
      <c r="H483" s="95">
        <f t="shared" ref="H483:H510" si="41">E483*G483</f>
        <v>0</v>
      </c>
      <c r="I483" s="95"/>
      <c r="J483" s="40" t="e">
        <f t="shared" si="40"/>
        <v>#DIV/0!</v>
      </c>
      <c r="M483" s="218"/>
      <c r="P483" s="218"/>
      <c r="Q483" s="218"/>
      <c r="R483" s="218"/>
    </row>
    <row r="484" spans="1:21" s="112" customFormat="1" x14ac:dyDescent="0.2">
      <c r="A484" s="357"/>
      <c r="B484" s="47"/>
      <c r="C484" s="353">
        <v>13</v>
      </c>
      <c r="D484" s="367" t="s">
        <v>727</v>
      </c>
      <c r="E484" s="45"/>
      <c r="F484" s="217"/>
      <c r="G484" s="40"/>
      <c r="H484" s="95">
        <f t="shared" si="41"/>
        <v>0</v>
      </c>
      <c r="I484" s="95"/>
      <c r="J484" s="40" t="e">
        <f t="shared" si="40"/>
        <v>#DIV/0!</v>
      </c>
      <c r="M484" s="218"/>
      <c r="P484" s="218"/>
      <c r="Q484" s="218"/>
      <c r="R484" s="218"/>
    </row>
    <row r="485" spans="1:21" s="112" customFormat="1" x14ac:dyDescent="0.2">
      <c r="A485" s="357"/>
      <c r="B485" s="47"/>
      <c r="C485" s="353">
        <v>16</v>
      </c>
      <c r="D485" s="367" t="s">
        <v>728</v>
      </c>
      <c r="E485" s="45"/>
      <c r="F485" s="217"/>
      <c r="G485" s="40"/>
      <c r="H485" s="95">
        <f t="shared" si="41"/>
        <v>0</v>
      </c>
      <c r="I485" s="95"/>
      <c r="J485" s="40" t="e">
        <f t="shared" si="40"/>
        <v>#DIV/0!</v>
      </c>
      <c r="M485" s="218"/>
      <c r="P485" s="218"/>
      <c r="Q485" s="218"/>
      <c r="R485" s="218"/>
    </row>
    <row r="486" spans="1:21" s="112" customFormat="1" x14ac:dyDescent="0.2">
      <c r="A486" s="357"/>
      <c r="B486" s="47">
        <v>30</v>
      </c>
      <c r="C486" s="353" t="s">
        <v>293</v>
      </c>
      <c r="D486" s="108" t="s">
        <v>729</v>
      </c>
      <c r="E486" s="45"/>
      <c r="F486" s="217"/>
      <c r="G486" s="40"/>
      <c r="H486" s="95">
        <f t="shared" si="41"/>
        <v>0</v>
      </c>
      <c r="I486" s="95"/>
      <c r="J486" s="40" t="e">
        <f t="shared" si="40"/>
        <v>#DIV/0!</v>
      </c>
      <c r="M486" s="218"/>
      <c r="P486" s="218"/>
      <c r="Q486" s="218"/>
      <c r="R486" s="218"/>
    </row>
    <row r="487" spans="1:21" s="112" customFormat="1" x14ac:dyDescent="0.2">
      <c r="A487" s="357"/>
      <c r="B487" s="47">
        <v>31</v>
      </c>
      <c r="C487" s="353" t="s">
        <v>293</v>
      </c>
      <c r="D487" s="110" t="s">
        <v>730</v>
      </c>
      <c r="E487" s="45"/>
      <c r="F487" s="217"/>
      <c r="G487" s="40"/>
      <c r="H487" s="95">
        <f t="shared" si="41"/>
        <v>0</v>
      </c>
      <c r="I487" s="95"/>
      <c r="J487" s="40" t="e">
        <f t="shared" si="40"/>
        <v>#DIV/0!</v>
      </c>
      <c r="M487" s="218"/>
      <c r="P487" s="218"/>
      <c r="Q487" s="218"/>
      <c r="R487" s="218"/>
    </row>
    <row r="488" spans="1:21" s="112" customFormat="1" x14ac:dyDescent="0.2">
      <c r="A488" s="357"/>
      <c r="B488" s="47"/>
      <c r="C488" s="353">
        <v>11</v>
      </c>
      <c r="D488" s="367" t="s">
        <v>731</v>
      </c>
      <c r="E488" s="45"/>
      <c r="F488" s="217"/>
      <c r="G488" s="40"/>
      <c r="H488" s="95">
        <f t="shared" si="41"/>
        <v>0</v>
      </c>
      <c r="I488" s="95"/>
      <c r="J488" s="40" t="e">
        <f t="shared" si="40"/>
        <v>#DIV/0!</v>
      </c>
      <c r="M488" s="218"/>
      <c r="P488" s="218"/>
      <c r="Q488" s="218"/>
      <c r="R488" s="218"/>
    </row>
    <row r="489" spans="1:21" s="112" customFormat="1" x14ac:dyDescent="0.2">
      <c r="A489" s="357"/>
      <c r="B489" s="47"/>
      <c r="C489" s="353">
        <v>13</v>
      </c>
      <c r="D489" s="367" t="s">
        <v>732</v>
      </c>
      <c r="E489" s="45"/>
      <c r="F489" s="217"/>
      <c r="G489" s="40"/>
      <c r="H489" s="95">
        <f t="shared" si="41"/>
        <v>0</v>
      </c>
      <c r="I489" s="95"/>
      <c r="J489" s="40" t="e">
        <f t="shared" si="40"/>
        <v>#DIV/0!</v>
      </c>
      <c r="M489" s="218"/>
      <c r="P489" s="218"/>
      <c r="Q489" s="218"/>
      <c r="R489" s="218"/>
    </row>
    <row r="490" spans="1:21" s="112" customFormat="1" x14ac:dyDescent="0.2">
      <c r="A490" s="357"/>
      <c r="B490" s="47">
        <v>32</v>
      </c>
      <c r="C490" s="353" t="s">
        <v>293</v>
      </c>
      <c r="D490" s="110" t="s">
        <v>733</v>
      </c>
      <c r="E490" s="45"/>
      <c r="F490" s="217"/>
      <c r="G490" s="40"/>
      <c r="H490" s="95">
        <f t="shared" si="41"/>
        <v>0</v>
      </c>
      <c r="I490" s="95"/>
      <c r="J490" s="40" t="e">
        <f t="shared" si="40"/>
        <v>#DIV/0!</v>
      </c>
      <c r="M490" s="218"/>
      <c r="P490" s="218"/>
      <c r="Q490" s="218"/>
      <c r="R490" s="218"/>
    </row>
    <row r="491" spans="1:21" s="112" customFormat="1" x14ac:dyDescent="0.2">
      <c r="A491" s="357"/>
      <c r="B491" s="47"/>
      <c r="C491" s="353">
        <v>13</v>
      </c>
      <c r="D491" s="367" t="s">
        <v>734</v>
      </c>
      <c r="E491" s="45"/>
      <c r="F491" s="217"/>
      <c r="G491" s="40"/>
      <c r="H491" s="95">
        <f t="shared" si="41"/>
        <v>0</v>
      </c>
      <c r="I491" s="95"/>
      <c r="J491" s="40" t="e">
        <f t="shared" si="40"/>
        <v>#DIV/0!</v>
      </c>
      <c r="M491" s="218"/>
      <c r="P491" s="218"/>
      <c r="Q491" s="218"/>
      <c r="R491" s="218"/>
    </row>
    <row r="492" spans="1:21" s="112" customFormat="1" x14ac:dyDescent="0.2">
      <c r="A492" s="357"/>
      <c r="B492" s="47">
        <v>40</v>
      </c>
      <c r="C492" s="353" t="s">
        <v>293</v>
      </c>
      <c r="D492" s="108" t="s">
        <v>735</v>
      </c>
      <c r="E492" s="45"/>
      <c r="F492" s="217"/>
      <c r="G492" s="40"/>
      <c r="H492" s="95">
        <f t="shared" si="41"/>
        <v>0</v>
      </c>
      <c r="I492" s="95"/>
      <c r="J492" s="40" t="e">
        <f t="shared" si="40"/>
        <v>#DIV/0!</v>
      </c>
      <c r="M492" s="218"/>
      <c r="P492" s="218"/>
      <c r="Q492" s="218"/>
      <c r="R492" s="218"/>
    </row>
    <row r="493" spans="1:21" s="112" customFormat="1" x14ac:dyDescent="0.2">
      <c r="A493" s="357"/>
      <c r="B493" s="47">
        <v>41</v>
      </c>
      <c r="C493" s="353" t="s">
        <v>293</v>
      </c>
      <c r="D493" s="110" t="s">
        <v>736</v>
      </c>
      <c r="E493" s="45"/>
      <c r="F493" s="217"/>
      <c r="G493" s="40"/>
      <c r="H493" s="95">
        <f t="shared" si="41"/>
        <v>0</v>
      </c>
      <c r="I493" s="95"/>
      <c r="J493" s="40" t="e">
        <f t="shared" si="40"/>
        <v>#DIV/0!</v>
      </c>
      <c r="M493" s="218"/>
      <c r="P493" s="218"/>
      <c r="Q493" s="218"/>
      <c r="R493" s="218"/>
    </row>
    <row r="494" spans="1:21" s="112" customFormat="1" x14ac:dyDescent="0.2">
      <c r="A494" s="357"/>
      <c r="B494" s="47"/>
      <c r="C494" s="353">
        <v>13</v>
      </c>
      <c r="D494" s="367" t="s">
        <v>737</v>
      </c>
      <c r="E494" s="45"/>
      <c r="F494" s="217"/>
      <c r="G494" s="40"/>
      <c r="H494" s="95">
        <f t="shared" si="41"/>
        <v>0</v>
      </c>
      <c r="I494" s="95"/>
      <c r="J494" s="40" t="e">
        <f t="shared" si="40"/>
        <v>#DIV/0!</v>
      </c>
      <c r="M494" s="218"/>
      <c r="P494" s="218"/>
      <c r="Q494" s="218"/>
      <c r="R494" s="218"/>
    </row>
    <row r="495" spans="1:21" s="112" customFormat="1" x14ac:dyDescent="0.2">
      <c r="A495" s="357"/>
      <c r="B495" s="47"/>
      <c r="C495" s="353">
        <v>16</v>
      </c>
      <c r="D495" s="367" t="s">
        <v>738</v>
      </c>
      <c r="E495" s="45"/>
      <c r="F495" s="217"/>
      <c r="G495" s="40"/>
      <c r="H495" s="95">
        <f t="shared" si="41"/>
        <v>0</v>
      </c>
      <c r="I495" s="95"/>
      <c r="J495" s="40" t="e">
        <f t="shared" si="40"/>
        <v>#DIV/0!</v>
      </c>
      <c r="M495" s="218"/>
      <c r="P495" s="218"/>
      <c r="Q495" s="218"/>
      <c r="R495" s="218"/>
    </row>
    <row r="496" spans="1:21" s="112" customFormat="1" x14ac:dyDescent="0.2">
      <c r="A496" s="357"/>
      <c r="B496" s="47"/>
      <c r="C496" s="353">
        <v>19</v>
      </c>
      <c r="D496" s="367" t="s">
        <v>739</v>
      </c>
      <c r="E496" s="45"/>
      <c r="F496" s="217"/>
      <c r="G496" s="40"/>
      <c r="H496" s="95">
        <f t="shared" si="41"/>
        <v>0</v>
      </c>
      <c r="I496" s="95"/>
      <c r="J496" s="40" t="e">
        <f t="shared" si="40"/>
        <v>#DIV/0!</v>
      </c>
      <c r="M496" s="218"/>
      <c r="P496" s="218"/>
      <c r="Q496" s="218"/>
      <c r="R496" s="218"/>
    </row>
    <row r="497" spans="1:18" s="112" customFormat="1" x14ac:dyDescent="0.2">
      <c r="A497" s="357"/>
      <c r="B497" s="47">
        <v>42</v>
      </c>
      <c r="C497" s="353" t="s">
        <v>293</v>
      </c>
      <c r="D497" s="110" t="s">
        <v>740</v>
      </c>
      <c r="E497" s="45"/>
      <c r="F497" s="217"/>
      <c r="G497" s="40"/>
      <c r="H497" s="95">
        <f t="shared" si="41"/>
        <v>0</v>
      </c>
      <c r="I497" s="95"/>
      <c r="J497" s="40" t="e">
        <f t="shared" si="40"/>
        <v>#DIV/0!</v>
      </c>
      <c r="M497" s="218"/>
      <c r="P497" s="218"/>
      <c r="Q497" s="218"/>
      <c r="R497" s="218"/>
    </row>
    <row r="498" spans="1:18" s="112" customFormat="1" x14ac:dyDescent="0.2">
      <c r="A498" s="357"/>
      <c r="B498" s="47"/>
      <c r="C498" s="353">
        <v>11</v>
      </c>
      <c r="D498" s="367" t="s">
        <v>741</v>
      </c>
      <c r="E498" s="45"/>
      <c r="F498" s="217"/>
      <c r="G498" s="40"/>
      <c r="H498" s="95">
        <f t="shared" si="41"/>
        <v>0</v>
      </c>
      <c r="I498" s="95"/>
      <c r="J498" s="40" t="e">
        <f t="shared" si="40"/>
        <v>#DIV/0!</v>
      </c>
      <c r="M498" s="218"/>
      <c r="P498" s="218"/>
      <c r="Q498" s="218"/>
      <c r="R498" s="218"/>
    </row>
    <row r="499" spans="1:18" s="112" customFormat="1" x14ac:dyDescent="0.2">
      <c r="A499" s="357"/>
      <c r="B499" s="47"/>
      <c r="C499" s="353">
        <v>13</v>
      </c>
      <c r="D499" s="367" t="s">
        <v>742</v>
      </c>
      <c r="E499" s="45"/>
      <c r="F499" s="217"/>
      <c r="G499" s="40"/>
      <c r="H499" s="95">
        <f t="shared" si="41"/>
        <v>0</v>
      </c>
      <c r="I499" s="95"/>
      <c r="J499" s="40" t="e">
        <f t="shared" si="40"/>
        <v>#DIV/0!</v>
      </c>
      <c r="M499" s="218"/>
      <c r="P499" s="218"/>
      <c r="Q499" s="218"/>
      <c r="R499" s="218"/>
    </row>
    <row r="500" spans="1:18" s="112" customFormat="1" x14ac:dyDescent="0.2">
      <c r="A500" s="357"/>
      <c r="B500" s="47"/>
      <c r="C500" s="353">
        <v>23</v>
      </c>
      <c r="D500" s="367" t="s">
        <v>743</v>
      </c>
      <c r="E500" s="45"/>
      <c r="F500" s="217"/>
      <c r="G500" s="40"/>
      <c r="H500" s="95">
        <f t="shared" si="41"/>
        <v>0</v>
      </c>
      <c r="I500" s="95"/>
      <c r="J500" s="40" t="e">
        <f t="shared" si="40"/>
        <v>#DIV/0!</v>
      </c>
      <c r="M500" s="218"/>
      <c r="P500" s="218"/>
      <c r="Q500" s="218"/>
      <c r="R500" s="218"/>
    </row>
    <row r="501" spans="1:18" s="112" customFormat="1" x14ac:dyDescent="0.2">
      <c r="A501" s="357"/>
      <c r="B501" s="47"/>
      <c r="C501" s="353">
        <v>31</v>
      </c>
      <c r="D501" s="367" t="s">
        <v>744</v>
      </c>
      <c r="E501" s="45"/>
      <c r="F501" s="217"/>
      <c r="G501" s="40"/>
      <c r="H501" s="95">
        <f t="shared" si="41"/>
        <v>0</v>
      </c>
      <c r="I501" s="95"/>
      <c r="J501" s="40" t="e">
        <f t="shared" si="40"/>
        <v>#DIV/0!</v>
      </c>
      <c r="M501" s="218"/>
      <c r="P501" s="218"/>
      <c r="Q501" s="218"/>
      <c r="R501" s="218"/>
    </row>
    <row r="502" spans="1:18" s="112" customFormat="1" x14ac:dyDescent="0.2">
      <c r="A502" s="357"/>
      <c r="B502" s="47"/>
      <c r="C502" s="353">
        <v>33</v>
      </c>
      <c r="D502" s="367" t="s">
        <v>745</v>
      </c>
      <c r="E502" s="45"/>
      <c r="F502" s="217"/>
      <c r="G502" s="40"/>
      <c r="H502" s="95">
        <f t="shared" si="41"/>
        <v>0</v>
      </c>
      <c r="I502" s="95"/>
      <c r="J502" s="40" t="e">
        <f t="shared" si="40"/>
        <v>#DIV/0!</v>
      </c>
      <c r="M502" s="218"/>
      <c r="P502" s="218"/>
      <c r="Q502" s="218"/>
      <c r="R502" s="218"/>
    </row>
    <row r="503" spans="1:18" s="112" customFormat="1" x14ac:dyDescent="0.2">
      <c r="A503" s="357"/>
      <c r="B503" s="47"/>
      <c r="C503" s="353">
        <v>36</v>
      </c>
      <c r="D503" s="367" t="s">
        <v>746</v>
      </c>
      <c r="E503" s="45"/>
      <c r="F503" s="217"/>
      <c r="G503" s="40"/>
      <c r="H503" s="95">
        <f t="shared" si="41"/>
        <v>0</v>
      </c>
      <c r="I503" s="95"/>
      <c r="J503" s="40" t="e">
        <f t="shared" si="40"/>
        <v>#DIV/0!</v>
      </c>
      <c r="M503" s="218"/>
      <c r="P503" s="218"/>
      <c r="Q503" s="218"/>
      <c r="R503" s="218"/>
    </row>
    <row r="504" spans="1:18" s="112" customFormat="1" x14ac:dyDescent="0.2">
      <c r="A504" s="357"/>
      <c r="B504" s="47">
        <v>44</v>
      </c>
      <c r="C504" s="353" t="s">
        <v>293</v>
      </c>
      <c r="D504" s="110" t="s">
        <v>747</v>
      </c>
      <c r="E504" s="45"/>
      <c r="F504" s="217"/>
      <c r="G504" s="40"/>
      <c r="H504" s="95">
        <f t="shared" si="41"/>
        <v>0</v>
      </c>
      <c r="I504" s="95"/>
      <c r="J504" s="40" t="e">
        <f t="shared" si="40"/>
        <v>#DIV/0!</v>
      </c>
      <c r="M504" s="218"/>
      <c r="P504" s="218"/>
      <c r="Q504" s="218"/>
      <c r="R504" s="218"/>
    </row>
    <row r="505" spans="1:18" s="112" customFormat="1" x14ac:dyDescent="0.2">
      <c r="A505" s="357"/>
      <c r="B505" s="47"/>
      <c r="C505" s="353">
        <v>13</v>
      </c>
      <c r="D505" s="367" t="s">
        <v>748</v>
      </c>
      <c r="E505" s="45"/>
      <c r="F505" s="217"/>
      <c r="G505" s="40"/>
      <c r="H505" s="95">
        <f t="shared" si="41"/>
        <v>0</v>
      </c>
      <c r="I505" s="95"/>
      <c r="J505" s="40" t="e">
        <f t="shared" si="40"/>
        <v>#DIV/0!</v>
      </c>
      <c r="M505" s="218"/>
      <c r="P505" s="218"/>
      <c r="Q505" s="218"/>
      <c r="R505" s="218"/>
    </row>
    <row r="506" spans="1:18" s="112" customFormat="1" x14ac:dyDescent="0.2">
      <c r="A506" s="357"/>
      <c r="B506" s="47">
        <v>46</v>
      </c>
      <c r="C506" s="353" t="s">
        <v>293</v>
      </c>
      <c r="D506" s="110" t="s">
        <v>749</v>
      </c>
      <c r="E506" s="45"/>
      <c r="F506" s="217"/>
      <c r="G506" s="40"/>
      <c r="H506" s="95">
        <f t="shared" si="41"/>
        <v>0</v>
      </c>
      <c r="I506" s="95"/>
      <c r="J506" s="40" t="e">
        <f t="shared" si="40"/>
        <v>#DIV/0!</v>
      </c>
      <c r="M506" s="218"/>
      <c r="P506" s="218"/>
      <c r="Q506" s="218"/>
      <c r="R506" s="218"/>
    </row>
    <row r="507" spans="1:18" s="112" customFormat="1" x14ac:dyDescent="0.2">
      <c r="A507" s="357"/>
      <c r="B507" s="47"/>
      <c r="C507" s="353">
        <v>11</v>
      </c>
      <c r="D507" s="367" t="s">
        <v>750</v>
      </c>
      <c r="E507" s="45"/>
      <c r="F507" s="217"/>
      <c r="G507" s="40"/>
      <c r="H507" s="95">
        <f t="shared" si="41"/>
        <v>0</v>
      </c>
      <c r="I507" s="95"/>
      <c r="J507" s="40" t="e">
        <f t="shared" si="40"/>
        <v>#DIV/0!</v>
      </c>
      <c r="M507" s="218"/>
      <c r="P507" s="218"/>
      <c r="Q507" s="218"/>
      <c r="R507" s="218"/>
    </row>
    <row r="508" spans="1:18" s="112" customFormat="1" x14ac:dyDescent="0.2">
      <c r="A508" s="357"/>
      <c r="B508" s="47"/>
      <c r="C508" s="353">
        <v>59</v>
      </c>
      <c r="D508" s="367" t="s">
        <v>751</v>
      </c>
      <c r="E508" s="45"/>
      <c r="F508" s="217"/>
      <c r="G508" s="40"/>
      <c r="H508" s="95">
        <f t="shared" si="41"/>
        <v>0</v>
      </c>
      <c r="I508" s="95"/>
      <c r="J508" s="40" t="e">
        <f t="shared" si="40"/>
        <v>#DIV/0!</v>
      </c>
      <c r="M508" s="218"/>
      <c r="P508" s="218"/>
      <c r="Q508" s="218"/>
      <c r="R508" s="218"/>
    </row>
    <row r="509" spans="1:18" s="112" customFormat="1" x14ac:dyDescent="0.2">
      <c r="A509" s="357"/>
      <c r="B509" s="47">
        <v>70</v>
      </c>
      <c r="C509" s="353" t="s">
        <v>293</v>
      </c>
      <c r="D509" s="108" t="s">
        <v>752</v>
      </c>
      <c r="E509" s="45"/>
      <c r="F509" s="217"/>
      <c r="G509" s="40"/>
      <c r="H509" s="95">
        <f t="shared" si="41"/>
        <v>0</v>
      </c>
      <c r="I509" s="95"/>
      <c r="J509" s="40" t="e">
        <f t="shared" si="40"/>
        <v>#DIV/0!</v>
      </c>
      <c r="M509" s="218"/>
      <c r="P509" s="218"/>
      <c r="Q509" s="218"/>
      <c r="R509" s="218"/>
    </row>
    <row r="510" spans="1:18" s="112" customFormat="1" x14ac:dyDescent="0.2">
      <c r="A510" s="357"/>
      <c r="B510" s="47">
        <v>80</v>
      </c>
      <c r="C510" s="353" t="s">
        <v>293</v>
      </c>
      <c r="D510" s="108" t="s">
        <v>753</v>
      </c>
      <c r="E510" s="45"/>
      <c r="F510" s="217"/>
      <c r="G510" s="40"/>
      <c r="H510" s="95">
        <f t="shared" si="41"/>
        <v>0</v>
      </c>
      <c r="I510" s="95"/>
      <c r="J510" s="40" t="e">
        <f t="shared" si="40"/>
        <v>#DIV/0!</v>
      </c>
      <c r="M510" s="218"/>
      <c r="P510" s="218"/>
      <c r="Q510" s="218"/>
      <c r="R510" s="218"/>
    </row>
    <row r="511" spans="1:18" s="112" customFormat="1" ht="6.6" customHeight="1" x14ac:dyDescent="0.2">
      <c r="A511" s="357"/>
      <c r="B511" s="47"/>
      <c r="C511" s="47"/>
      <c r="D511" s="44"/>
      <c r="E511" s="45"/>
      <c r="F511" s="109"/>
      <c r="G511" s="40"/>
      <c r="H511" s="95"/>
      <c r="I511" s="95"/>
      <c r="J511" s="40"/>
      <c r="M511" s="218"/>
      <c r="P511" s="218"/>
      <c r="Q511" s="218"/>
      <c r="R511" s="218"/>
    </row>
    <row r="512" spans="1:18" ht="7.15" customHeight="1" x14ac:dyDescent="0.2">
      <c r="A512" s="359"/>
      <c r="B512" s="41"/>
      <c r="C512" s="366"/>
      <c r="D512" s="27"/>
      <c r="E512" s="28"/>
      <c r="F512" s="29"/>
      <c r="G512" s="30"/>
      <c r="H512" s="31"/>
      <c r="I512" s="31"/>
      <c r="J512" s="30"/>
      <c r="L512" s="112"/>
      <c r="M512" s="248"/>
      <c r="N512" s="119"/>
      <c r="O512" s="119"/>
      <c r="P512" s="248"/>
      <c r="Q512" s="248"/>
      <c r="R512" s="218"/>
    </row>
    <row r="513" spans="1:18" x14ac:dyDescent="0.2">
      <c r="A513" s="139"/>
      <c r="B513" s="363"/>
      <c r="C513" s="140" t="s">
        <v>231</v>
      </c>
      <c r="D513" s="140"/>
      <c r="E513" s="141"/>
      <c r="F513" s="142"/>
      <c r="G513" s="143"/>
      <c r="H513" s="144"/>
      <c r="I513" s="144">
        <f>SUM(I18:I512)</f>
        <v>0</v>
      </c>
      <c r="J513" s="143" t="e">
        <f>H513/J16</f>
        <v>#DIV/0!</v>
      </c>
      <c r="L513" s="119"/>
      <c r="M513" s="218"/>
      <c r="N513" s="112"/>
      <c r="O513" s="112"/>
      <c r="P513" s="218"/>
      <c r="Q513" s="218"/>
      <c r="R513" s="218"/>
    </row>
    <row r="514" spans="1:18" x14ac:dyDescent="0.2">
      <c r="A514" s="137"/>
      <c r="B514" s="41"/>
      <c r="C514" s="27"/>
      <c r="D514" s="145"/>
      <c r="E514" s="146"/>
      <c r="F514" s="147"/>
      <c r="G514" s="148"/>
      <c r="H514" s="149"/>
      <c r="I514" s="149"/>
      <c r="J514" s="148"/>
      <c r="L514" s="112"/>
      <c r="M514" s="218"/>
      <c r="N514" s="112"/>
      <c r="O514" s="112"/>
      <c r="P514" s="218"/>
      <c r="Q514" s="218"/>
      <c r="R514" s="218"/>
    </row>
    <row r="515" spans="1:18" x14ac:dyDescent="0.2">
      <c r="B515" s="364"/>
      <c r="L515" s="112"/>
      <c r="M515" s="218"/>
      <c r="N515" s="112"/>
      <c r="O515" s="112"/>
      <c r="P515" s="218"/>
      <c r="Q515" s="218"/>
      <c r="R515" s="218"/>
    </row>
    <row r="516" spans="1:18" x14ac:dyDescent="0.2">
      <c r="G516" s="9" t="s">
        <v>363</v>
      </c>
      <c r="H516" s="55">
        <f>SUM(H19:H512)</f>
        <v>0</v>
      </c>
      <c r="I516" s="55">
        <f>I513-H516</f>
        <v>0</v>
      </c>
      <c r="J516" s="46"/>
      <c r="L516" s="112"/>
      <c r="M516" s="218"/>
      <c r="N516" s="112"/>
      <c r="O516" s="112"/>
      <c r="P516" s="218"/>
      <c r="Q516" s="218"/>
      <c r="R516" s="218"/>
    </row>
    <row r="517" spans="1:18" x14ac:dyDescent="0.2">
      <c r="H517" s="55"/>
      <c r="I517" s="55"/>
      <c r="J517" s="46"/>
      <c r="L517" s="112"/>
      <c r="M517" s="248"/>
      <c r="N517" s="119"/>
      <c r="O517" s="119"/>
      <c r="P517" s="248"/>
      <c r="Q517" s="248"/>
      <c r="R517" s="218"/>
    </row>
    <row r="518" spans="1:18" x14ac:dyDescent="0.2">
      <c r="L518" s="119"/>
      <c r="M518" s="218"/>
      <c r="N518" s="112"/>
      <c r="O518" s="112"/>
      <c r="P518" s="218"/>
      <c r="Q518" s="218"/>
      <c r="R518" s="218"/>
    </row>
    <row r="519" spans="1:18" x14ac:dyDescent="0.2">
      <c r="L519" s="311"/>
      <c r="M519" s="218"/>
      <c r="N519" s="112"/>
      <c r="O519" s="112"/>
      <c r="P519" s="218"/>
      <c r="Q519" s="218"/>
      <c r="R519" s="218"/>
    </row>
    <row r="520" spans="1:18" x14ac:dyDescent="0.2">
      <c r="L520" s="311"/>
      <c r="M520" s="218"/>
      <c r="N520" s="112"/>
      <c r="O520" s="112"/>
      <c r="P520" s="218"/>
      <c r="Q520" s="218"/>
      <c r="R520" s="218"/>
    </row>
    <row r="521" spans="1:18" x14ac:dyDescent="0.2">
      <c r="L521" s="112"/>
      <c r="M521" s="218"/>
      <c r="N521" s="112"/>
      <c r="O521" s="112"/>
      <c r="P521" s="218"/>
      <c r="Q521" s="218"/>
      <c r="R521" s="218"/>
    </row>
    <row r="522" spans="1:18" x14ac:dyDescent="0.2">
      <c r="L522" s="112"/>
      <c r="M522" s="218"/>
      <c r="N522" s="112"/>
      <c r="O522" s="112"/>
      <c r="P522" s="348"/>
      <c r="Q522" s="218"/>
      <c r="R522" s="218"/>
    </row>
    <row r="523" spans="1:18" x14ac:dyDescent="0.2">
      <c r="L523" s="112"/>
      <c r="M523" s="218"/>
      <c r="N523" s="112"/>
      <c r="O523" s="112"/>
      <c r="P523" s="348"/>
      <c r="Q523" s="218"/>
      <c r="R523" s="218"/>
    </row>
    <row r="524" spans="1:18" x14ac:dyDescent="0.2">
      <c r="L524" s="112"/>
      <c r="M524" s="112"/>
      <c r="N524" s="112"/>
      <c r="O524" s="112"/>
      <c r="P524" s="218"/>
      <c r="Q524" s="218"/>
      <c r="R524" s="218"/>
    </row>
    <row r="525" spans="1:18" x14ac:dyDescent="0.2">
      <c r="L525" s="112"/>
      <c r="M525" s="112"/>
      <c r="N525" s="112"/>
      <c r="O525" s="112"/>
      <c r="P525" s="218"/>
      <c r="Q525" s="218"/>
      <c r="R525" s="218"/>
    </row>
    <row r="526" spans="1:18" x14ac:dyDescent="0.2">
      <c r="L526" s="112"/>
      <c r="M526" s="112"/>
      <c r="N526" s="112"/>
      <c r="O526" s="112"/>
      <c r="P526" s="218"/>
      <c r="Q526" s="218"/>
      <c r="R526" s="218"/>
    </row>
    <row r="527" spans="1:18" x14ac:dyDescent="0.2">
      <c r="L527" s="112"/>
      <c r="M527" s="112"/>
      <c r="N527" s="112"/>
      <c r="O527" s="112"/>
      <c r="P527" s="218"/>
      <c r="Q527" s="218"/>
      <c r="R527" s="218"/>
    </row>
    <row r="528" spans="1:18" x14ac:dyDescent="0.2">
      <c r="L528" s="112"/>
      <c r="M528" s="112"/>
      <c r="N528" s="112"/>
      <c r="O528" s="112"/>
      <c r="P528" s="218"/>
      <c r="Q528" s="218"/>
      <c r="R528" s="218"/>
    </row>
    <row r="529" spans="12:18" x14ac:dyDescent="0.2">
      <c r="L529" s="112"/>
      <c r="M529" s="112"/>
      <c r="N529" s="112"/>
      <c r="O529" s="112"/>
      <c r="P529" s="218"/>
      <c r="Q529" s="218"/>
      <c r="R529" s="218"/>
    </row>
    <row r="530" spans="12:18" x14ac:dyDescent="0.2">
      <c r="L530" s="112"/>
      <c r="M530" s="112"/>
      <c r="N530" s="112"/>
      <c r="O530" s="112"/>
      <c r="P530" s="218"/>
      <c r="Q530" s="218"/>
      <c r="R530" s="218"/>
    </row>
    <row r="531" spans="12:18" x14ac:dyDescent="0.2">
      <c r="L531" s="112"/>
      <c r="M531" s="112"/>
      <c r="N531" s="112"/>
      <c r="O531" s="112"/>
      <c r="P531" s="218"/>
      <c r="Q531" s="218"/>
      <c r="R531" s="218"/>
    </row>
    <row r="532" spans="12:18" x14ac:dyDescent="0.2">
      <c r="L532" s="112"/>
      <c r="M532" s="112"/>
      <c r="N532" s="112"/>
      <c r="O532" s="112"/>
      <c r="P532" s="218"/>
      <c r="Q532" s="218"/>
      <c r="R532" s="218"/>
    </row>
    <row r="533" spans="12:18" x14ac:dyDescent="0.2">
      <c r="L533" s="112"/>
      <c r="M533" s="112"/>
      <c r="N533" s="112"/>
      <c r="O533" s="112"/>
      <c r="P533" s="218"/>
      <c r="Q533" s="218"/>
      <c r="R533" s="218"/>
    </row>
    <row r="534" spans="12:18" x14ac:dyDescent="0.2">
      <c r="L534" s="112"/>
      <c r="M534" s="112"/>
      <c r="N534" s="112"/>
      <c r="O534" s="112"/>
      <c r="P534" s="218"/>
      <c r="Q534" s="218"/>
      <c r="R534" s="218"/>
    </row>
    <row r="535" spans="12:18" x14ac:dyDescent="0.2">
      <c r="L535" s="112"/>
      <c r="M535" s="218"/>
      <c r="N535" s="112"/>
      <c r="O535" s="112"/>
      <c r="P535" s="218"/>
      <c r="Q535" s="218"/>
      <c r="R535" s="218"/>
    </row>
    <row r="536" spans="12:18" x14ac:dyDescent="0.2">
      <c r="L536" s="112"/>
      <c r="M536" s="248"/>
      <c r="N536" s="119"/>
      <c r="O536" s="119"/>
      <c r="P536" s="248"/>
      <c r="Q536" s="248"/>
      <c r="R536" s="248"/>
    </row>
    <row r="537" spans="12:18" x14ac:dyDescent="0.2">
      <c r="L537" s="112"/>
      <c r="M537" s="218"/>
      <c r="N537" s="112"/>
      <c r="O537" s="112"/>
      <c r="P537" s="218"/>
      <c r="Q537" s="218"/>
      <c r="R537" s="218"/>
    </row>
    <row r="538" spans="12:18" x14ac:dyDescent="0.2">
      <c r="L538" s="112"/>
      <c r="M538" s="218"/>
      <c r="N538" s="112"/>
      <c r="O538" s="112"/>
      <c r="P538" s="218"/>
      <c r="Q538" s="218"/>
      <c r="R538" s="218"/>
    </row>
    <row r="539" spans="12:18" x14ac:dyDescent="0.2">
      <c r="L539" s="112"/>
      <c r="M539" s="218"/>
      <c r="N539" s="120"/>
      <c r="O539" s="112"/>
      <c r="P539" s="218"/>
      <c r="Q539" s="218"/>
      <c r="R539" s="218"/>
    </row>
    <row r="540" spans="12:18" ht="15" x14ac:dyDescent="0.25">
      <c r="L540" s="112"/>
      <c r="M540" s="304"/>
      <c r="N540" s="347"/>
      <c r="O540" s="112"/>
      <c r="P540" s="218"/>
      <c r="Q540" s="218"/>
      <c r="R540" s="218"/>
    </row>
    <row r="541" spans="12:18" x14ac:dyDescent="0.2">
      <c r="L541" s="305"/>
      <c r="M541" s="304"/>
      <c r="N541" s="309"/>
      <c r="O541" s="112"/>
      <c r="P541" s="218"/>
      <c r="Q541" s="218"/>
      <c r="R541" s="218"/>
    </row>
    <row r="542" spans="12:18" x14ac:dyDescent="0.2">
      <c r="L542" s="305"/>
      <c r="M542" s="312"/>
      <c r="N542" s="309"/>
      <c r="O542" s="112"/>
      <c r="P542" s="218"/>
      <c r="Q542" s="218"/>
      <c r="R542" s="218"/>
    </row>
    <row r="543" spans="12:18" x14ac:dyDescent="0.2">
      <c r="L543" s="313"/>
      <c r="M543" s="312"/>
      <c r="N543" s="309"/>
      <c r="O543" s="112"/>
      <c r="P543" s="218"/>
      <c r="Q543" s="218"/>
      <c r="R543" s="218"/>
    </row>
    <row r="544" spans="12:18" x14ac:dyDescent="0.2">
      <c r="L544" s="313"/>
      <c r="M544" s="218"/>
      <c r="N544" s="112"/>
      <c r="O544" s="112"/>
      <c r="P544" s="218"/>
      <c r="Q544" s="218"/>
      <c r="R544" s="218"/>
    </row>
    <row r="545" spans="12:18" x14ac:dyDescent="0.2">
      <c r="L545" s="112"/>
      <c r="M545" s="248"/>
      <c r="N545" s="119"/>
      <c r="O545" s="119"/>
      <c r="P545" s="248"/>
      <c r="Q545" s="248"/>
      <c r="R545" s="248"/>
    </row>
    <row r="546" spans="12:18" x14ac:dyDescent="0.2">
      <c r="L546" s="112"/>
      <c r="M546" s="218"/>
      <c r="N546" s="120"/>
      <c r="O546" s="112"/>
      <c r="P546" s="218"/>
      <c r="Q546" s="218"/>
      <c r="R546" s="218"/>
    </row>
    <row r="547" spans="12:18" x14ac:dyDescent="0.2">
      <c r="L547" s="112"/>
      <c r="M547" s="218"/>
      <c r="N547" s="120"/>
      <c r="O547" s="112"/>
      <c r="P547" s="218"/>
      <c r="Q547" s="218"/>
      <c r="R547" s="218"/>
    </row>
    <row r="548" spans="12:18" x14ac:dyDescent="0.2">
      <c r="L548" s="112"/>
      <c r="M548" s="218"/>
      <c r="N548" s="112"/>
      <c r="O548" s="112"/>
      <c r="P548" s="218"/>
      <c r="Q548" s="218"/>
      <c r="R548" s="218"/>
    </row>
    <row r="549" spans="12:18" x14ac:dyDescent="0.2">
      <c r="L549" s="112"/>
      <c r="M549" s="112"/>
      <c r="N549" s="112"/>
      <c r="O549" s="112"/>
      <c r="P549" s="218"/>
      <c r="Q549" s="218"/>
      <c r="R549" s="218"/>
    </row>
    <row r="550" spans="12:18" x14ac:dyDescent="0.2">
      <c r="L550" s="112"/>
    </row>
    <row r="552" spans="12:18" x14ac:dyDescent="0.2">
      <c r="M552" s="12"/>
      <c r="N552" s="9"/>
    </row>
    <row r="554" spans="12:18" x14ac:dyDescent="0.2">
      <c r="M554" s="310"/>
      <c r="N554" s="46"/>
    </row>
    <row r="625" spans="19:19" x14ac:dyDescent="0.2">
      <c r="S625" s="112"/>
    </row>
    <row r="626" spans="19:19" x14ac:dyDescent="0.2">
      <c r="S626" s="112"/>
    </row>
    <row r="627" spans="19:19" x14ac:dyDescent="0.2">
      <c r="S627" s="112"/>
    </row>
    <row r="628" spans="19:19" x14ac:dyDescent="0.2">
      <c r="S628" s="112"/>
    </row>
    <row r="629" spans="19:19" x14ac:dyDescent="0.2">
      <c r="S629" s="112"/>
    </row>
    <row r="630" spans="19:19" x14ac:dyDescent="0.2">
      <c r="S630" s="112"/>
    </row>
    <row r="631" spans="19:19" x14ac:dyDescent="0.2">
      <c r="S631" s="112"/>
    </row>
    <row r="632" spans="19:19" x14ac:dyDescent="0.2">
      <c r="S632" s="112"/>
    </row>
    <row r="633" spans="19:19" x14ac:dyDescent="0.2">
      <c r="S633" s="112"/>
    </row>
    <row r="634" spans="19:19" x14ac:dyDescent="0.2">
      <c r="S634" s="112"/>
    </row>
    <row r="635" spans="19:19" x14ac:dyDescent="0.2">
      <c r="S635" s="112"/>
    </row>
    <row r="636" spans="19:19" x14ac:dyDescent="0.2">
      <c r="S636" s="112"/>
    </row>
    <row r="637" spans="19:19" x14ac:dyDescent="0.2">
      <c r="S637" s="112"/>
    </row>
    <row r="638" spans="19:19" x14ac:dyDescent="0.2">
      <c r="S638" s="112"/>
    </row>
    <row r="639" spans="19:19" x14ac:dyDescent="0.2">
      <c r="S639" s="112"/>
    </row>
    <row r="640" spans="19:19" x14ac:dyDescent="0.2">
      <c r="S640" s="112"/>
    </row>
    <row r="663" spans="12:18" x14ac:dyDescent="0.2">
      <c r="M663" s="248"/>
      <c r="N663" s="265"/>
      <c r="O663" s="119"/>
      <c r="P663" s="248"/>
      <c r="Q663" s="248"/>
      <c r="R663" s="218"/>
    </row>
    <row r="664" spans="12:18" x14ac:dyDescent="0.2">
      <c r="L664" s="119"/>
      <c r="M664" s="218"/>
      <c r="N664" s="264"/>
      <c r="O664" s="112"/>
      <c r="P664" s="218"/>
      <c r="Q664" s="218"/>
      <c r="R664" s="218"/>
    </row>
    <row r="665" spans="12:18" x14ac:dyDescent="0.2">
      <c r="L665" s="112"/>
      <c r="M665" s="218"/>
      <c r="N665" s="264"/>
      <c r="O665" s="112"/>
      <c r="P665" s="218"/>
      <c r="Q665" s="218"/>
      <c r="R665" s="218"/>
    </row>
    <row r="666" spans="12:18" x14ac:dyDescent="0.2">
      <c r="L666" s="112"/>
      <c r="M666" s="218"/>
      <c r="N666" s="264"/>
      <c r="O666" s="112"/>
      <c r="P666" s="218"/>
      <c r="Q666" s="218"/>
      <c r="R666" s="218"/>
    </row>
    <row r="667" spans="12:18" x14ac:dyDescent="0.2">
      <c r="L667" s="112"/>
      <c r="M667" s="248"/>
      <c r="N667" s="265"/>
      <c r="O667" s="119"/>
      <c r="P667" s="248"/>
      <c r="Q667" s="248"/>
      <c r="R667" s="218"/>
    </row>
    <row r="668" spans="12:18" x14ac:dyDescent="0.2">
      <c r="L668" s="119"/>
      <c r="M668" s="218"/>
      <c r="N668" s="264"/>
      <c r="O668" s="112"/>
      <c r="P668" s="218"/>
      <c r="Q668" s="218"/>
      <c r="R668" s="218"/>
    </row>
    <row r="669" spans="12:18" x14ac:dyDescent="0.2">
      <c r="L669" s="112"/>
      <c r="M669" s="218"/>
      <c r="N669" s="264"/>
      <c r="O669" s="112"/>
      <c r="P669" s="218"/>
      <c r="Q669" s="218"/>
      <c r="R669" s="218"/>
    </row>
    <row r="670" spans="12:18" x14ac:dyDescent="0.2">
      <c r="L670" s="112"/>
      <c r="M670" s="218"/>
      <c r="N670" s="264"/>
      <c r="O670" s="112"/>
      <c r="P670" s="218"/>
      <c r="Q670" s="218"/>
      <c r="R670" s="218"/>
    </row>
    <row r="671" spans="12:18" x14ac:dyDescent="0.2">
      <c r="L671" s="112"/>
      <c r="M671" s="248"/>
      <c r="N671" s="119"/>
      <c r="O671" s="119"/>
      <c r="P671" s="218"/>
      <c r="Q671" s="218"/>
      <c r="R671" s="218"/>
    </row>
    <row r="672" spans="12:18" x14ac:dyDescent="0.2">
      <c r="L672" s="119"/>
      <c r="M672" s="218"/>
      <c r="N672" s="112"/>
      <c r="O672" s="112"/>
      <c r="P672" s="218"/>
      <c r="Q672" s="218"/>
      <c r="R672" s="218"/>
    </row>
    <row r="673" spans="1:16136" x14ac:dyDescent="0.2">
      <c r="L673" s="112"/>
      <c r="M673" s="218"/>
      <c r="N673" s="112"/>
      <c r="O673" s="112"/>
      <c r="P673" s="218"/>
      <c r="Q673" s="218"/>
      <c r="R673" s="218"/>
    </row>
    <row r="674" spans="1:16136" x14ac:dyDescent="0.2">
      <c r="L674" s="112"/>
      <c r="M674" s="308"/>
      <c r="N674" s="112"/>
      <c r="O674" s="112"/>
      <c r="P674" s="218"/>
      <c r="Q674" s="218"/>
      <c r="R674" s="218"/>
    </row>
    <row r="675" spans="1:16136" x14ac:dyDescent="0.2">
      <c r="L675" s="112"/>
      <c r="M675" s="218"/>
      <c r="N675" s="112"/>
      <c r="O675" s="112"/>
      <c r="P675" s="218"/>
      <c r="Q675" s="218"/>
      <c r="R675" s="218"/>
    </row>
    <row r="676" spans="1:16136" x14ac:dyDescent="0.2">
      <c r="L676" s="112"/>
      <c r="M676" s="218"/>
      <c r="N676" s="112"/>
      <c r="O676" s="112"/>
      <c r="P676" s="218"/>
      <c r="Q676" s="218"/>
      <c r="R676" s="218"/>
    </row>
    <row r="677" spans="1:16136" x14ac:dyDescent="0.2">
      <c r="L677" s="112"/>
      <c r="M677" s="218"/>
      <c r="N677" s="264"/>
      <c r="O677" s="112"/>
      <c r="P677" s="218"/>
      <c r="Q677" s="218"/>
      <c r="R677" s="218"/>
    </row>
    <row r="678" spans="1:16136" x14ac:dyDescent="0.2">
      <c r="L678" s="112"/>
      <c r="M678" s="218"/>
      <c r="N678" s="112"/>
      <c r="O678" s="112"/>
      <c r="P678" s="218"/>
      <c r="Q678" s="218"/>
      <c r="R678" s="218"/>
    </row>
    <row r="679" spans="1:16136" s="9" customFormat="1" x14ac:dyDescent="0.2">
      <c r="A679" s="303"/>
      <c r="B679" s="303"/>
      <c r="C679" s="303"/>
      <c r="D679" s="303"/>
      <c r="E679" s="303"/>
      <c r="F679" s="303"/>
      <c r="H679" s="303"/>
      <c r="I679" s="303"/>
      <c r="J679" s="303"/>
      <c r="K679" s="303"/>
      <c r="L679" s="112"/>
      <c r="N679" s="303"/>
      <c r="O679" s="303"/>
      <c r="S679" s="303"/>
      <c r="T679" s="303"/>
      <c r="U679" s="303"/>
      <c r="V679" s="303"/>
      <c r="W679" s="303"/>
      <c r="X679" s="303"/>
      <c r="Y679" s="303"/>
      <c r="Z679" s="303"/>
      <c r="AA679" s="303"/>
      <c r="AB679" s="303"/>
      <c r="AC679" s="303"/>
      <c r="AD679" s="303"/>
      <c r="AE679" s="303"/>
      <c r="AF679" s="303"/>
      <c r="AG679" s="303"/>
      <c r="AH679" s="303"/>
      <c r="AI679" s="303"/>
      <c r="AJ679" s="303"/>
      <c r="AK679" s="303"/>
      <c r="AL679" s="303"/>
      <c r="AM679" s="303"/>
      <c r="AN679" s="303"/>
      <c r="AO679" s="303"/>
      <c r="AP679" s="303"/>
      <c r="AQ679" s="303"/>
      <c r="AR679" s="303"/>
      <c r="AS679" s="303"/>
      <c r="AT679" s="303"/>
      <c r="AU679" s="303"/>
      <c r="AV679" s="303"/>
      <c r="AW679" s="303"/>
      <c r="AX679" s="303"/>
      <c r="AY679" s="303"/>
      <c r="AZ679" s="303"/>
      <c r="BA679" s="303"/>
      <c r="BB679" s="303"/>
      <c r="BC679" s="303"/>
      <c r="BD679" s="303"/>
      <c r="BE679" s="303"/>
      <c r="BF679" s="303"/>
      <c r="BG679" s="303"/>
      <c r="BH679" s="303"/>
      <c r="BI679" s="303"/>
      <c r="BJ679" s="303"/>
      <c r="BK679" s="303"/>
      <c r="BL679" s="303"/>
      <c r="BM679" s="303"/>
      <c r="BN679" s="303"/>
      <c r="BO679" s="303"/>
      <c r="BP679" s="303"/>
      <c r="BQ679" s="303"/>
      <c r="BR679" s="303"/>
      <c r="BS679" s="303"/>
      <c r="BT679" s="303"/>
      <c r="BU679" s="303"/>
      <c r="BV679" s="303"/>
      <c r="BW679" s="303"/>
      <c r="BX679" s="303"/>
      <c r="BY679" s="303"/>
      <c r="BZ679" s="303"/>
      <c r="CA679" s="303"/>
      <c r="CB679" s="303"/>
      <c r="CC679" s="303"/>
      <c r="CD679" s="303"/>
      <c r="CE679" s="303"/>
      <c r="CF679" s="303"/>
      <c r="CG679" s="303"/>
      <c r="CH679" s="303"/>
      <c r="CI679" s="303"/>
      <c r="CJ679" s="303"/>
      <c r="CK679" s="303"/>
      <c r="CL679" s="303"/>
      <c r="CM679" s="303"/>
      <c r="CN679" s="303"/>
      <c r="CO679" s="303"/>
      <c r="CP679" s="303"/>
      <c r="CQ679" s="303"/>
      <c r="CR679" s="303"/>
      <c r="CS679" s="303"/>
      <c r="CT679" s="303"/>
      <c r="CU679" s="303"/>
      <c r="CV679" s="303"/>
      <c r="CW679" s="303"/>
      <c r="CX679" s="303"/>
      <c r="CY679" s="303"/>
      <c r="CZ679" s="303"/>
      <c r="DA679" s="303"/>
      <c r="DB679" s="303"/>
      <c r="DC679" s="303"/>
      <c r="DD679" s="303"/>
      <c r="DE679" s="303"/>
      <c r="DF679" s="303"/>
      <c r="DG679" s="303"/>
      <c r="DH679" s="303"/>
      <c r="DI679" s="303"/>
      <c r="DJ679" s="303"/>
      <c r="DK679" s="303"/>
      <c r="DL679" s="303"/>
      <c r="DM679" s="303"/>
      <c r="DN679" s="303"/>
      <c r="DO679" s="303"/>
      <c r="DP679" s="303"/>
      <c r="DQ679" s="303"/>
      <c r="DR679" s="303"/>
      <c r="DS679" s="303"/>
      <c r="DT679" s="303"/>
      <c r="DU679" s="303"/>
      <c r="DV679" s="303"/>
      <c r="DW679" s="303"/>
      <c r="DX679" s="303"/>
      <c r="DY679" s="303"/>
      <c r="DZ679" s="303"/>
      <c r="EA679" s="303"/>
      <c r="EB679" s="303"/>
      <c r="EC679" s="303"/>
      <c r="ED679" s="303"/>
      <c r="EE679" s="303"/>
      <c r="EF679" s="303"/>
      <c r="EG679" s="303"/>
      <c r="EH679" s="303"/>
      <c r="EI679" s="303"/>
      <c r="EJ679" s="303"/>
      <c r="EK679" s="303"/>
      <c r="EL679" s="303"/>
      <c r="EM679" s="303"/>
      <c r="EN679" s="303"/>
      <c r="EO679" s="303"/>
      <c r="EP679" s="303"/>
      <c r="EQ679" s="303"/>
      <c r="ER679" s="303"/>
      <c r="ES679" s="303"/>
      <c r="ET679" s="303"/>
      <c r="EU679" s="303"/>
      <c r="EV679" s="303"/>
      <c r="EW679" s="303"/>
      <c r="EX679" s="303"/>
      <c r="EY679" s="303"/>
      <c r="EZ679" s="303"/>
      <c r="FA679" s="303"/>
      <c r="FB679" s="303"/>
      <c r="FC679" s="303"/>
      <c r="FD679" s="303"/>
      <c r="FE679" s="303"/>
      <c r="FF679" s="303"/>
      <c r="FG679" s="303"/>
      <c r="FH679" s="303"/>
      <c r="FI679" s="303"/>
      <c r="FJ679" s="303"/>
      <c r="FK679" s="303"/>
      <c r="FL679" s="303"/>
      <c r="FM679" s="303"/>
      <c r="FN679" s="303"/>
      <c r="FO679" s="303"/>
      <c r="FP679" s="303"/>
      <c r="FQ679" s="303"/>
      <c r="FR679" s="303"/>
      <c r="FS679" s="303"/>
      <c r="FT679" s="303"/>
      <c r="FU679" s="303"/>
      <c r="FV679" s="303"/>
      <c r="FW679" s="303"/>
      <c r="FX679" s="303"/>
      <c r="FY679" s="303"/>
      <c r="FZ679" s="303"/>
      <c r="GA679" s="303"/>
      <c r="GB679" s="303"/>
      <c r="GC679" s="303"/>
      <c r="GD679" s="303"/>
      <c r="GE679" s="303"/>
      <c r="GF679" s="303"/>
      <c r="GG679" s="303"/>
      <c r="GH679" s="303"/>
      <c r="GI679" s="303"/>
      <c r="GJ679" s="303"/>
      <c r="GK679" s="303"/>
      <c r="GL679" s="303"/>
      <c r="GM679" s="303"/>
      <c r="GN679" s="303"/>
      <c r="GO679" s="303"/>
      <c r="GP679" s="303"/>
      <c r="GQ679" s="303"/>
      <c r="GR679" s="303"/>
      <c r="GS679" s="303"/>
      <c r="GT679" s="303"/>
      <c r="GU679" s="303"/>
      <c r="GV679" s="303"/>
      <c r="GW679" s="303"/>
      <c r="GX679" s="303"/>
      <c r="GY679" s="303"/>
      <c r="GZ679" s="303"/>
      <c r="HA679" s="303"/>
      <c r="HB679" s="303"/>
      <c r="HC679" s="303"/>
      <c r="HD679" s="303"/>
      <c r="HE679" s="303"/>
      <c r="HF679" s="303"/>
      <c r="HG679" s="303"/>
      <c r="HH679" s="303"/>
      <c r="HI679" s="303"/>
      <c r="HJ679" s="303"/>
      <c r="HK679" s="303"/>
      <c r="HL679" s="303"/>
      <c r="HM679" s="303"/>
      <c r="HN679" s="303"/>
      <c r="HO679" s="303"/>
      <c r="HP679" s="303"/>
      <c r="HQ679" s="303"/>
      <c r="HR679" s="303"/>
      <c r="HS679" s="303"/>
      <c r="HT679" s="303"/>
      <c r="HU679" s="303"/>
      <c r="HV679" s="303"/>
      <c r="HW679" s="303"/>
      <c r="HX679" s="303"/>
      <c r="HY679" s="303"/>
      <c r="HZ679" s="303"/>
      <c r="IA679" s="303"/>
      <c r="IB679" s="303"/>
      <c r="IC679" s="303"/>
      <c r="ID679" s="303"/>
      <c r="IE679" s="303"/>
      <c r="IF679" s="303"/>
      <c r="IG679" s="303"/>
      <c r="IH679" s="303"/>
      <c r="II679" s="303"/>
      <c r="IJ679" s="303"/>
      <c r="IK679" s="303"/>
      <c r="IL679" s="303"/>
      <c r="IM679" s="303"/>
      <c r="IN679" s="303"/>
      <c r="IO679" s="303"/>
      <c r="IP679" s="303"/>
      <c r="IQ679" s="303"/>
      <c r="IR679" s="303"/>
      <c r="IS679" s="303"/>
      <c r="IT679" s="303"/>
      <c r="IU679" s="303"/>
      <c r="IV679" s="303"/>
      <c r="IW679" s="303"/>
      <c r="IX679" s="303"/>
      <c r="IY679" s="303"/>
      <c r="IZ679" s="303"/>
      <c r="JA679" s="303"/>
      <c r="JB679" s="303"/>
      <c r="JC679" s="303"/>
      <c r="JD679" s="303"/>
      <c r="JE679" s="303"/>
      <c r="JF679" s="303"/>
      <c r="JG679" s="303"/>
      <c r="JH679" s="303"/>
      <c r="JI679" s="303"/>
      <c r="JJ679" s="303"/>
      <c r="JK679" s="303"/>
      <c r="JL679" s="303"/>
      <c r="JM679" s="303"/>
      <c r="JN679" s="303"/>
      <c r="JO679" s="303"/>
      <c r="JP679" s="303"/>
      <c r="JQ679" s="303"/>
      <c r="JR679" s="303"/>
      <c r="JS679" s="303"/>
      <c r="JT679" s="303"/>
      <c r="JU679" s="303"/>
      <c r="JV679" s="303"/>
      <c r="JW679" s="303"/>
      <c r="JX679" s="303"/>
      <c r="JY679" s="303"/>
      <c r="JZ679" s="303"/>
      <c r="KA679" s="303"/>
      <c r="KB679" s="303"/>
      <c r="KC679" s="303"/>
      <c r="KD679" s="303"/>
      <c r="KE679" s="303"/>
      <c r="KF679" s="303"/>
      <c r="KG679" s="303"/>
      <c r="KH679" s="303"/>
      <c r="KI679" s="303"/>
      <c r="KJ679" s="303"/>
      <c r="KK679" s="303"/>
      <c r="KL679" s="303"/>
      <c r="KM679" s="303"/>
      <c r="KN679" s="303"/>
      <c r="KO679" s="303"/>
      <c r="KP679" s="303"/>
      <c r="KQ679" s="303"/>
      <c r="KR679" s="303"/>
      <c r="KS679" s="303"/>
      <c r="KT679" s="303"/>
      <c r="KU679" s="303"/>
      <c r="KV679" s="303"/>
      <c r="KW679" s="303"/>
      <c r="KX679" s="303"/>
      <c r="KY679" s="303"/>
      <c r="KZ679" s="303"/>
      <c r="LA679" s="303"/>
      <c r="LB679" s="303"/>
      <c r="LC679" s="303"/>
      <c r="LD679" s="303"/>
      <c r="LE679" s="303"/>
      <c r="LF679" s="303"/>
      <c r="LG679" s="303"/>
      <c r="LH679" s="303"/>
      <c r="LI679" s="303"/>
      <c r="LJ679" s="303"/>
      <c r="LK679" s="303"/>
      <c r="LL679" s="303"/>
      <c r="LM679" s="303"/>
      <c r="LN679" s="303"/>
      <c r="LO679" s="303"/>
      <c r="LP679" s="303"/>
      <c r="LQ679" s="303"/>
      <c r="LR679" s="303"/>
      <c r="LS679" s="303"/>
      <c r="LT679" s="303"/>
      <c r="LU679" s="303"/>
      <c r="LV679" s="303"/>
      <c r="LW679" s="303"/>
      <c r="LX679" s="303"/>
      <c r="LY679" s="303"/>
      <c r="LZ679" s="303"/>
      <c r="MA679" s="303"/>
      <c r="MB679" s="303"/>
      <c r="MC679" s="303"/>
      <c r="MD679" s="303"/>
      <c r="ME679" s="303"/>
      <c r="MF679" s="303"/>
      <c r="MG679" s="303"/>
      <c r="MH679" s="303"/>
      <c r="MI679" s="303"/>
      <c r="MJ679" s="303"/>
      <c r="MK679" s="303"/>
      <c r="ML679" s="303"/>
      <c r="MM679" s="303"/>
      <c r="MN679" s="303"/>
      <c r="MO679" s="303"/>
      <c r="MP679" s="303"/>
      <c r="MQ679" s="303"/>
      <c r="MR679" s="303"/>
      <c r="MS679" s="303"/>
      <c r="MT679" s="303"/>
      <c r="MU679" s="303"/>
      <c r="MV679" s="303"/>
      <c r="MW679" s="303"/>
      <c r="MX679" s="303"/>
      <c r="MY679" s="303"/>
      <c r="MZ679" s="303"/>
      <c r="NA679" s="303"/>
      <c r="NB679" s="303"/>
      <c r="NC679" s="303"/>
      <c r="ND679" s="303"/>
      <c r="NE679" s="303"/>
      <c r="NF679" s="303"/>
      <c r="NG679" s="303"/>
      <c r="NH679" s="303"/>
      <c r="NI679" s="303"/>
      <c r="NJ679" s="303"/>
      <c r="NK679" s="303"/>
      <c r="NL679" s="303"/>
      <c r="NM679" s="303"/>
      <c r="NN679" s="303"/>
      <c r="NO679" s="303"/>
      <c r="NP679" s="303"/>
      <c r="NQ679" s="303"/>
      <c r="NR679" s="303"/>
      <c r="NS679" s="303"/>
      <c r="NT679" s="303"/>
      <c r="NU679" s="303"/>
      <c r="NV679" s="303"/>
      <c r="NW679" s="303"/>
      <c r="NX679" s="303"/>
      <c r="NY679" s="303"/>
      <c r="NZ679" s="303"/>
      <c r="OA679" s="303"/>
      <c r="OB679" s="303"/>
      <c r="OC679" s="303"/>
      <c r="OD679" s="303"/>
      <c r="OE679" s="303"/>
      <c r="OF679" s="303"/>
      <c r="OG679" s="303"/>
      <c r="OH679" s="303"/>
      <c r="OI679" s="303"/>
      <c r="OJ679" s="303"/>
      <c r="OK679" s="303"/>
      <c r="OL679" s="303"/>
      <c r="OM679" s="303"/>
      <c r="ON679" s="303"/>
      <c r="OO679" s="303"/>
      <c r="OP679" s="303"/>
      <c r="OQ679" s="303"/>
      <c r="OR679" s="303"/>
      <c r="OS679" s="303"/>
      <c r="OT679" s="303"/>
      <c r="OU679" s="303"/>
      <c r="OV679" s="303"/>
      <c r="OW679" s="303"/>
      <c r="OX679" s="303"/>
      <c r="OY679" s="303"/>
      <c r="OZ679" s="303"/>
      <c r="PA679" s="303"/>
      <c r="PB679" s="303"/>
      <c r="PC679" s="303"/>
      <c r="PD679" s="303"/>
      <c r="PE679" s="303"/>
      <c r="PF679" s="303"/>
      <c r="PG679" s="303"/>
      <c r="PH679" s="303"/>
      <c r="PI679" s="303"/>
      <c r="PJ679" s="303"/>
      <c r="PK679" s="303"/>
      <c r="PL679" s="303"/>
      <c r="PM679" s="303"/>
      <c r="PN679" s="303"/>
      <c r="PO679" s="303"/>
      <c r="PP679" s="303"/>
      <c r="PQ679" s="303"/>
      <c r="PR679" s="303"/>
      <c r="PS679" s="303"/>
      <c r="PT679" s="303"/>
      <c r="PU679" s="303"/>
      <c r="PV679" s="303"/>
      <c r="PW679" s="303"/>
      <c r="PX679" s="303"/>
      <c r="PY679" s="303"/>
      <c r="PZ679" s="303"/>
      <c r="QA679" s="303"/>
      <c r="QB679" s="303"/>
      <c r="QC679" s="303"/>
      <c r="QD679" s="303"/>
      <c r="QE679" s="303"/>
      <c r="QF679" s="303"/>
      <c r="QG679" s="303"/>
      <c r="QH679" s="303"/>
      <c r="QI679" s="303"/>
      <c r="QJ679" s="303"/>
      <c r="QK679" s="303"/>
      <c r="QL679" s="303"/>
      <c r="QM679" s="303"/>
      <c r="QN679" s="303"/>
      <c r="QO679" s="303"/>
      <c r="QP679" s="303"/>
      <c r="QQ679" s="303"/>
      <c r="QR679" s="303"/>
      <c r="QS679" s="303"/>
      <c r="QT679" s="303"/>
      <c r="QU679" s="303"/>
      <c r="QV679" s="303"/>
      <c r="QW679" s="303"/>
      <c r="QX679" s="303"/>
      <c r="QY679" s="303"/>
      <c r="QZ679" s="303"/>
      <c r="RA679" s="303"/>
      <c r="RB679" s="303"/>
      <c r="RC679" s="303"/>
      <c r="RD679" s="303"/>
      <c r="RE679" s="303"/>
      <c r="RF679" s="303"/>
      <c r="RG679" s="303"/>
      <c r="RH679" s="303"/>
      <c r="RI679" s="303"/>
      <c r="RJ679" s="303"/>
      <c r="RK679" s="303"/>
      <c r="RL679" s="303"/>
      <c r="RM679" s="303"/>
      <c r="RN679" s="303"/>
      <c r="RO679" s="303"/>
      <c r="RP679" s="303"/>
      <c r="RQ679" s="303"/>
      <c r="RR679" s="303"/>
      <c r="RS679" s="303"/>
      <c r="RT679" s="303"/>
      <c r="RU679" s="303"/>
      <c r="RV679" s="303"/>
      <c r="RW679" s="303"/>
      <c r="RX679" s="303"/>
      <c r="RY679" s="303"/>
      <c r="RZ679" s="303"/>
      <c r="SA679" s="303"/>
      <c r="SB679" s="303"/>
      <c r="SC679" s="303"/>
      <c r="SD679" s="303"/>
      <c r="SE679" s="303"/>
      <c r="SF679" s="303"/>
      <c r="SG679" s="303"/>
      <c r="SH679" s="303"/>
      <c r="SI679" s="303"/>
      <c r="SJ679" s="303"/>
      <c r="SK679" s="303"/>
      <c r="SL679" s="303"/>
      <c r="SM679" s="303"/>
      <c r="SN679" s="303"/>
      <c r="SO679" s="303"/>
      <c r="SP679" s="303"/>
      <c r="SQ679" s="303"/>
      <c r="SR679" s="303"/>
      <c r="SS679" s="303"/>
      <c r="ST679" s="303"/>
      <c r="SU679" s="303"/>
      <c r="SV679" s="303"/>
      <c r="SW679" s="303"/>
      <c r="SX679" s="303"/>
      <c r="SY679" s="303"/>
      <c r="SZ679" s="303"/>
      <c r="TA679" s="303"/>
      <c r="TB679" s="303"/>
      <c r="TC679" s="303"/>
      <c r="TD679" s="303"/>
      <c r="TE679" s="303"/>
      <c r="TF679" s="303"/>
      <c r="TG679" s="303"/>
      <c r="TH679" s="303"/>
      <c r="TI679" s="303"/>
      <c r="TJ679" s="303"/>
      <c r="TK679" s="303"/>
      <c r="TL679" s="303"/>
      <c r="TM679" s="303"/>
      <c r="TN679" s="303"/>
      <c r="TO679" s="303"/>
      <c r="TP679" s="303"/>
      <c r="TQ679" s="303"/>
      <c r="TR679" s="303"/>
      <c r="TS679" s="303"/>
      <c r="TT679" s="303"/>
      <c r="TU679" s="303"/>
      <c r="TV679" s="303"/>
      <c r="TW679" s="303"/>
      <c r="TX679" s="303"/>
      <c r="TY679" s="303"/>
      <c r="TZ679" s="303"/>
      <c r="UA679" s="303"/>
      <c r="UB679" s="303"/>
      <c r="UC679" s="303"/>
      <c r="UD679" s="303"/>
      <c r="UE679" s="303"/>
      <c r="UF679" s="303"/>
      <c r="UG679" s="303"/>
      <c r="UH679" s="303"/>
      <c r="UI679" s="303"/>
      <c r="UJ679" s="303"/>
      <c r="UK679" s="303"/>
      <c r="UL679" s="303"/>
      <c r="UM679" s="303"/>
      <c r="UN679" s="303"/>
      <c r="UO679" s="303"/>
      <c r="UP679" s="303"/>
      <c r="UQ679" s="303"/>
      <c r="UR679" s="303"/>
      <c r="US679" s="303"/>
      <c r="UT679" s="303"/>
      <c r="UU679" s="303"/>
      <c r="UV679" s="303"/>
      <c r="UW679" s="303"/>
      <c r="UX679" s="303"/>
      <c r="UY679" s="303"/>
      <c r="UZ679" s="303"/>
      <c r="VA679" s="303"/>
      <c r="VB679" s="303"/>
      <c r="VC679" s="303"/>
      <c r="VD679" s="303"/>
      <c r="VE679" s="303"/>
      <c r="VF679" s="303"/>
      <c r="VG679" s="303"/>
      <c r="VH679" s="303"/>
      <c r="VI679" s="303"/>
      <c r="VJ679" s="303"/>
      <c r="VK679" s="303"/>
      <c r="VL679" s="303"/>
      <c r="VM679" s="303"/>
      <c r="VN679" s="303"/>
      <c r="VO679" s="303"/>
      <c r="VP679" s="303"/>
      <c r="VQ679" s="303"/>
      <c r="VR679" s="303"/>
      <c r="VS679" s="303"/>
      <c r="VT679" s="303"/>
      <c r="VU679" s="303"/>
      <c r="VV679" s="303"/>
      <c r="VW679" s="303"/>
      <c r="VX679" s="303"/>
      <c r="VY679" s="303"/>
      <c r="VZ679" s="303"/>
      <c r="WA679" s="303"/>
      <c r="WB679" s="303"/>
      <c r="WC679" s="303"/>
      <c r="WD679" s="303"/>
      <c r="WE679" s="303"/>
      <c r="WF679" s="303"/>
      <c r="WG679" s="303"/>
      <c r="WH679" s="303"/>
      <c r="WI679" s="303"/>
      <c r="WJ679" s="303"/>
      <c r="WK679" s="303"/>
      <c r="WL679" s="303"/>
      <c r="WM679" s="303"/>
      <c r="WN679" s="303"/>
      <c r="WO679" s="303"/>
      <c r="WP679" s="303"/>
      <c r="WQ679" s="303"/>
      <c r="WR679" s="303"/>
      <c r="WS679" s="303"/>
      <c r="WT679" s="303"/>
      <c r="WU679" s="303"/>
      <c r="WV679" s="303"/>
      <c r="WW679" s="303"/>
      <c r="WX679" s="303"/>
      <c r="WY679" s="303"/>
      <c r="WZ679" s="303"/>
      <c r="XA679" s="303"/>
      <c r="XB679" s="303"/>
      <c r="XC679" s="303"/>
      <c r="XD679" s="303"/>
      <c r="XE679" s="303"/>
      <c r="XF679" s="303"/>
      <c r="XG679" s="303"/>
      <c r="XH679" s="303"/>
      <c r="XI679" s="303"/>
      <c r="XJ679" s="303"/>
      <c r="XK679" s="303"/>
      <c r="XL679" s="303"/>
      <c r="XM679" s="303"/>
      <c r="XN679" s="303"/>
      <c r="XO679" s="303"/>
      <c r="XP679" s="303"/>
      <c r="XQ679" s="303"/>
      <c r="XR679" s="303"/>
      <c r="XS679" s="303"/>
      <c r="XT679" s="303"/>
      <c r="XU679" s="303"/>
      <c r="XV679" s="303"/>
      <c r="XW679" s="303"/>
      <c r="XX679" s="303"/>
      <c r="XY679" s="303"/>
      <c r="XZ679" s="303"/>
      <c r="YA679" s="303"/>
      <c r="YB679" s="303"/>
      <c r="YC679" s="303"/>
      <c r="YD679" s="303"/>
      <c r="YE679" s="303"/>
      <c r="YF679" s="303"/>
      <c r="YG679" s="303"/>
      <c r="YH679" s="303"/>
      <c r="YI679" s="303"/>
      <c r="YJ679" s="303"/>
      <c r="YK679" s="303"/>
      <c r="YL679" s="303"/>
      <c r="YM679" s="303"/>
      <c r="YN679" s="303"/>
      <c r="YO679" s="303"/>
      <c r="YP679" s="303"/>
      <c r="YQ679" s="303"/>
      <c r="YR679" s="303"/>
      <c r="YS679" s="303"/>
      <c r="YT679" s="303"/>
      <c r="YU679" s="303"/>
      <c r="YV679" s="303"/>
      <c r="YW679" s="303"/>
      <c r="YX679" s="303"/>
      <c r="YY679" s="303"/>
      <c r="YZ679" s="303"/>
      <c r="ZA679" s="303"/>
      <c r="ZB679" s="303"/>
      <c r="ZC679" s="303"/>
      <c r="ZD679" s="303"/>
      <c r="ZE679" s="303"/>
      <c r="ZF679" s="303"/>
      <c r="ZG679" s="303"/>
      <c r="ZH679" s="303"/>
      <c r="ZI679" s="303"/>
      <c r="ZJ679" s="303"/>
      <c r="ZK679" s="303"/>
      <c r="ZL679" s="303"/>
      <c r="ZM679" s="303"/>
      <c r="ZN679" s="303"/>
      <c r="ZO679" s="303"/>
      <c r="ZP679" s="303"/>
      <c r="ZQ679" s="303"/>
      <c r="ZR679" s="303"/>
      <c r="ZS679" s="303"/>
      <c r="ZT679" s="303"/>
      <c r="ZU679" s="303"/>
      <c r="ZV679" s="303"/>
      <c r="ZW679" s="303"/>
      <c r="ZX679" s="303"/>
      <c r="ZY679" s="303"/>
      <c r="ZZ679" s="303"/>
      <c r="AAA679" s="303"/>
      <c r="AAB679" s="303"/>
      <c r="AAC679" s="303"/>
      <c r="AAD679" s="303"/>
      <c r="AAE679" s="303"/>
      <c r="AAF679" s="303"/>
      <c r="AAG679" s="303"/>
      <c r="AAH679" s="303"/>
      <c r="AAI679" s="303"/>
      <c r="AAJ679" s="303"/>
      <c r="AAK679" s="303"/>
      <c r="AAL679" s="303"/>
      <c r="AAM679" s="303"/>
      <c r="AAN679" s="303"/>
      <c r="AAO679" s="303"/>
      <c r="AAP679" s="303"/>
      <c r="AAQ679" s="303"/>
      <c r="AAR679" s="303"/>
      <c r="AAS679" s="303"/>
      <c r="AAT679" s="303"/>
      <c r="AAU679" s="303"/>
      <c r="AAV679" s="303"/>
      <c r="AAW679" s="303"/>
      <c r="AAX679" s="303"/>
      <c r="AAY679" s="303"/>
      <c r="AAZ679" s="303"/>
      <c r="ABA679" s="303"/>
      <c r="ABB679" s="303"/>
      <c r="ABC679" s="303"/>
      <c r="ABD679" s="303"/>
      <c r="ABE679" s="303"/>
      <c r="ABF679" s="303"/>
      <c r="ABG679" s="303"/>
      <c r="ABH679" s="303"/>
      <c r="ABI679" s="303"/>
      <c r="ABJ679" s="303"/>
      <c r="ABK679" s="303"/>
      <c r="ABL679" s="303"/>
      <c r="ABM679" s="303"/>
      <c r="ABN679" s="303"/>
      <c r="ABO679" s="303"/>
      <c r="ABP679" s="303"/>
      <c r="ABQ679" s="303"/>
      <c r="ABR679" s="303"/>
      <c r="ABS679" s="303"/>
      <c r="ABT679" s="303"/>
      <c r="ABU679" s="303"/>
      <c r="ABV679" s="303"/>
      <c r="ABW679" s="303"/>
      <c r="ABX679" s="303"/>
      <c r="ABY679" s="303"/>
      <c r="ABZ679" s="303"/>
      <c r="ACA679" s="303"/>
      <c r="ACB679" s="303"/>
      <c r="ACC679" s="303"/>
      <c r="ACD679" s="303"/>
      <c r="ACE679" s="303"/>
      <c r="ACF679" s="303"/>
      <c r="ACG679" s="303"/>
      <c r="ACH679" s="303"/>
      <c r="ACI679" s="303"/>
      <c r="ACJ679" s="303"/>
      <c r="ACK679" s="303"/>
      <c r="ACL679" s="303"/>
      <c r="ACM679" s="303"/>
      <c r="ACN679" s="303"/>
      <c r="ACO679" s="303"/>
      <c r="ACP679" s="303"/>
      <c r="ACQ679" s="303"/>
      <c r="ACR679" s="303"/>
      <c r="ACS679" s="303"/>
      <c r="ACT679" s="303"/>
      <c r="ACU679" s="303"/>
      <c r="ACV679" s="303"/>
      <c r="ACW679" s="303"/>
      <c r="ACX679" s="303"/>
      <c r="ACY679" s="303"/>
      <c r="ACZ679" s="303"/>
      <c r="ADA679" s="303"/>
      <c r="ADB679" s="303"/>
      <c r="ADC679" s="303"/>
      <c r="ADD679" s="303"/>
      <c r="ADE679" s="303"/>
      <c r="ADF679" s="303"/>
      <c r="ADG679" s="303"/>
      <c r="ADH679" s="303"/>
      <c r="ADI679" s="303"/>
      <c r="ADJ679" s="303"/>
      <c r="ADK679" s="303"/>
      <c r="ADL679" s="303"/>
      <c r="ADM679" s="303"/>
      <c r="ADN679" s="303"/>
      <c r="ADO679" s="303"/>
      <c r="ADP679" s="303"/>
      <c r="ADQ679" s="303"/>
      <c r="ADR679" s="303"/>
      <c r="ADS679" s="303"/>
      <c r="ADT679" s="303"/>
      <c r="ADU679" s="303"/>
      <c r="ADV679" s="303"/>
      <c r="ADW679" s="303"/>
      <c r="ADX679" s="303"/>
      <c r="ADY679" s="303"/>
      <c r="ADZ679" s="303"/>
      <c r="AEA679" s="303"/>
      <c r="AEB679" s="303"/>
      <c r="AEC679" s="303"/>
      <c r="AED679" s="303"/>
      <c r="AEE679" s="303"/>
      <c r="AEF679" s="303"/>
      <c r="AEG679" s="303"/>
      <c r="AEH679" s="303"/>
      <c r="AEI679" s="303"/>
      <c r="AEJ679" s="303"/>
      <c r="AEK679" s="303"/>
      <c r="AEL679" s="303"/>
      <c r="AEM679" s="303"/>
      <c r="AEN679" s="303"/>
      <c r="AEO679" s="303"/>
      <c r="AEP679" s="303"/>
      <c r="AEQ679" s="303"/>
      <c r="AER679" s="303"/>
      <c r="AES679" s="303"/>
      <c r="AET679" s="303"/>
      <c r="AEU679" s="303"/>
      <c r="AEV679" s="303"/>
      <c r="AEW679" s="303"/>
      <c r="AEX679" s="303"/>
      <c r="AEY679" s="303"/>
      <c r="AEZ679" s="303"/>
      <c r="AFA679" s="303"/>
      <c r="AFB679" s="303"/>
      <c r="AFC679" s="303"/>
      <c r="AFD679" s="303"/>
      <c r="AFE679" s="303"/>
      <c r="AFF679" s="303"/>
      <c r="AFG679" s="303"/>
      <c r="AFH679" s="303"/>
      <c r="AFI679" s="303"/>
      <c r="AFJ679" s="303"/>
      <c r="AFK679" s="303"/>
      <c r="AFL679" s="303"/>
      <c r="AFM679" s="303"/>
      <c r="AFN679" s="303"/>
      <c r="AFO679" s="303"/>
      <c r="AFP679" s="303"/>
      <c r="AFQ679" s="303"/>
      <c r="AFR679" s="303"/>
      <c r="AFS679" s="303"/>
      <c r="AFT679" s="303"/>
      <c r="AFU679" s="303"/>
      <c r="AFV679" s="303"/>
      <c r="AFW679" s="303"/>
      <c r="AFX679" s="303"/>
      <c r="AFY679" s="303"/>
      <c r="AFZ679" s="303"/>
      <c r="AGA679" s="303"/>
      <c r="AGB679" s="303"/>
      <c r="AGC679" s="303"/>
      <c r="AGD679" s="303"/>
      <c r="AGE679" s="303"/>
      <c r="AGF679" s="303"/>
      <c r="AGG679" s="303"/>
      <c r="AGH679" s="303"/>
      <c r="AGI679" s="303"/>
      <c r="AGJ679" s="303"/>
      <c r="AGK679" s="303"/>
      <c r="AGL679" s="303"/>
      <c r="AGM679" s="303"/>
      <c r="AGN679" s="303"/>
      <c r="AGO679" s="303"/>
      <c r="AGP679" s="303"/>
      <c r="AGQ679" s="303"/>
      <c r="AGR679" s="303"/>
      <c r="AGS679" s="303"/>
      <c r="AGT679" s="303"/>
      <c r="AGU679" s="303"/>
      <c r="AGV679" s="303"/>
      <c r="AGW679" s="303"/>
      <c r="AGX679" s="303"/>
      <c r="AGY679" s="303"/>
      <c r="AGZ679" s="303"/>
      <c r="AHA679" s="303"/>
      <c r="AHB679" s="303"/>
      <c r="AHC679" s="303"/>
      <c r="AHD679" s="303"/>
      <c r="AHE679" s="303"/>
      <c r="AHF679" s="303"/>
      <c r="AHG679" s="303"/>
      <c r="AHH679" s="303"/>
      <c r="AHI679" s="303"/>
      <c r="AHJ679" s="303"/>
      <c r="AHK679" s="303"/>
      <c r="AHL679" s="303"/>
      <c r="AHM679" s="303"/>
      <c r="AHN679" s="303"/>
      <c r="AHO679" s="303"/>
      <c r="AHP679" s="303"/>
      <c r="AHQ679" s="303"/>
      <c r="AHR679" s="303"/>
      <c r="AHS679" s="303"/>
      <c r="AHT679" s="303"/>
      <c r="AHU679" s="303"/>
      <c r="AHV679" s="303"/>
      <c r="AHW679" s="303"/>
      <c r="AHX679" s="303"/>
      <c r="AHY679" s="303"/>
      <c r="AHZ679" s="303"/>
      <c r="AIA679" s="303"/>
      <c r="AIB679" s="303"/>
      <c r="AIC679" s="303"/>
      <c r="AID679" s="303"/>
      <c r="AIE679" s="303"/>
      <c r="AIF679" s="303"/>
      <c r="AIG679" s="303"/>
      <c r="AIH679" s="303"/>
      <c r="AII679" s="303"/>
      <c r="AIJ679" s="303"/>
      <c r="AIK679" s="303"/>
      <c r="AIL679" s="303"/>
      <c r="AIM679" s="303"/>
      <c r="AIN679" s="303"/>
      <c r="AIO679" s="303"/>
      <c r="AIP679" s="303"/>
      <c r="AIQ679" s="303"/>
      <c r="AIR679" s="303"/>
      <c r="AIS679" s="303"/>
      <c r="AIT679" s="303"/>
      <c r="AIU679" s="303"/>
      <c r="AIV679" s="303"/>
      <c r="AIW679" s="303"/>
      <c r="AIX679" s="303"/>
      <c r="AIY679" s="303"/>
      <c r="AIZ679" s="303"/>
      <c r="AJA679" s="303"/>
      <c r="AJB679" s="303"/>
      <c r="AJC679" s="303"/>
      <c r="AJD679" s="303"/>
      <c r="AJE679" s="303"/>
      <c r="AJF679" s="303"/>
      <c r="AJG679" s="303"/>
      <c r="AJH679" s="303"/>
      <c r="AJI679" s="303"/>
      <c r="AJJ679" s="303"/>
      <c r="AJK679" s="303"/>
      <c r="AJL679" s="303"/>
      <c r="AJM679" s="303"/>
      <c r="AJN679" s="303"/>
      <c r="AJO679" s="303"/>
      <c r="AJP679" s="303"/>
      <c r="AJQ679" s="303"/>
      <c r="AJR679" s="303"/>
      <c r="AJS679" s="303"/>
      <c r="AJT679" s="303"/>
      <c r="AJU679" s="303"/>
      <c r="AJV679" s="303"/>
      <c r="AJW679" s="303"/>
      <c r="AJX679" s="303"/>
      <c r="AJY679" s="303"/>
      <c r="AJZ679" s="303"/>
      <c r="AKA679" s="303"/>
      <c r="AKB679" s="303"/>
      <c r="AKC679" s="303"/>
      <c r="AKD679" s="303"/>
      <c r="AKE679" s="303"/>
      <c r="AKF679" s="303"/>
      <c r="AKG679" s="303"/>
      <c r="AKH679" s="303"/>
      <c r="AKI679" s="303"/>
      <c r="AKJ679" s="303"/>
      <c r="AKK679" s="303"/>
      <c r="AKL679" s="303"/>
      <c r="AKM679" s="303"/>
      <c r="AKN679" s="303"/>
      <c r="AKO679" s="303"/>
      <c r="AKP679" s="303"/>
      <c r="AKQ679" s="303"/>
      <c r="AKR679" s="303"/>
      <c r="AKS679" s="303"/>
      <c r="AKT679" s="303"/>
      <c r="AKU679" s="303"/>
      <c r="AKV679" s="303"/>
      <c r="AKW679" s="303"/>
      <c r="AKX679" s="303"/>
      <c r="AKY679" s="303"/>
      <c r="AKZ679" s="303"/>
      <c r="ALA679" s="303"/>
      <c r="ALB679" s="303"/>
      <c r="ALC679" s="303"/>
      <c r="ALD679" s="303"/>
      <c r="ALE679" s="303"/>
      <c r="ALF679" s="303"/>
      <c r="ALG679" s="303"/>
      <c r="ALH679" s="303"/>
      <c r="ALI679" s="303"/>
      <c r="ALJ679" s="303"/>
      <c r="ALK679" s="303"/>
      <c r="ALL679" s="303"/>
      <c r="ALM679" s="303"/>
      <c r="ALN679" s="303"/>
      <c r="ALO679" s="303"/>
      <c r="ALP679" s="303"/>
      <c r="ALQ679" s="303"/>
      <c r="ALR679" s="303"/>
      <c r="ALS679" s="303"/>
      <c r="ALT679" s="303"/>
      <c r="ALU679" s="303"/>
      <c r="ALV679" s="303"/>
      <c r="ALW679" s="303"/>
      <c r="ALX679" s="303"/>
      <c r="ALY679" s="303"/>
      <c r="ALZ679" s="303"/>
      <c r="AMA679" s="303"/>
      <c r="AMB679" s="303"/>
      <c r="AMC679" s="303"/>
      <c r="AMD679" s="303"/>
      <c r="AME679" s="303"/>
      <c r="AMF679" s="303"/>
      <c r="AMG679" s="303"/>
      <c r="AMH679" s="303"/>
      <c r="AMI679" s="303"/>
      <c r="AMJ679" s="303"/>
      <c r="AMK679" s="303"/>
      <c r="AML679" s="303"/>
      <c r="AMM679" s="303"/>
      <c r="AMN679" s="303"/>
      <c r="AMO679" s="303"/>
      <c r="AMP679" s="303"/>
      <c r="AMQ679" s="303"/>
      <c r="AMR679" s="303"/>
      <c r="AMS679" s="303"/>
      <c r="AMT679" s="303"/>
      <c r="AMU679" s="303"/>
      <c r="AMV679" s="303"/>
      <c r="AMW679" s="303"/>
      <c r="AMX679" s="303"/>
      <c r="AMY679" s="303"/>
      <c r="AMZ679" s="303"/>
      <c r="ANA679" s="303"/>
      <c r="ANB679" s="303"/>
      <c r="ANC679" s="303"/>
      <c r="AND679" s="303"/>
      <c r="ANE679" s="303"/>
      <c r="ANF679" s="303"/>
      <c r="ANG679" s="303"/>
      <c r="ANH679" s="303"/>
      <c r="ANI679" s="303"/>
      <c r="ANJ679" s="303"/>
      <c r="ANK679" s="303"/>
      <c r="ANL679" s="303"/>
      <c r="ANM679" s="303"/>
      <c r="ANN679" s="303"/>
      <c r="ANO679" s="303"/>
      <c r="ANP679" s="303"/>
      <c r="ANQ679" s="303"/>
      <c r="ANR679" s="303"/>
      <c r="ANS679" s="303"/>
      <c r="ANT679" s="303"/>
      <c r="ANU679" s="303"/>
      <c r="ANV679" s="303"/>
      <c r="ANW679" s="303"/>
      <c r="ANX679" s="303"/>
      <c r="ANY679" s="303"/>
      <c r="ANZ679" s="303"/>
      <c r="AOA679" s="303"/>
      <c r="AOB679" s="303"/>
      <c r="AOC679" s="303"/>
      <c r="AOD679" s="303"/>
      <c r="AOE679" s="303"/>
      <c r="AOF679" s="303"/>
      <c r="AOG679" s="303"/>
      <c r="AOH679" s="303"/>
      <c r="AOI679" s="303"/>
      <c r="AOJ679" s="303"/>
      <c r="AOK679" s="303"/>
      <c r="AOL679" s="303"/>
      <c r="AOM679" s="303"/>
      <c r="AON679" s="303"/>
      <c r="AOO679" s="303"/>
      <c r="AOP679" s="303"/>
      <c r="AOQ679" s="303"/>
      <c r="AOR679" s="303"/>
      <c r="AOS679" s="303"/>
      <c r="AOT679" s="303"/>
      <c r="AOU679" s="303"/>
      <c r="AOV679" s="303"/>
      <c r="AOW679" s="303"/>
      <c r="AOX679" s="303"/>
      <c r="AOY679" s="303"/>
      <c r="AOZ679" s="303"/>
      <c r="APA679" s="303"/>
      <c r="APB679" s="303"/>
      <c r="APC679" s="303"/>
      <c r="APD679" s="303"/>
      <c r="APE679" s="303"/>
      <c r="APF679" s="303"/>
      <c r="APG679" s="303"/>
      <c r="APH679" s="303"/>
      <c r="API679" s="303"/>
      <c r="APJ679" s="303"/>
      <c r="APK679" s="303"/>
      <c r="APL679" s="303"/>
      <c r="APM679" s="303"/>
      <c r="APN679" s="303"/>
      <c r="APO679" s="303"/>
      <c r="APP679" s="303"/>
      <c r="APQ679" s="303"/>
      <c r="APR679" s="303"/>
      <c r="APS679" s="303"/>
      <c r="APT679" s="303"/>
      <c r="APU679" s="303"/>
      <c r="APV679" s="303"/>
      <c r="APW679" s="303"/>
      <c r="APX679" s="303"/>
      <c r="APY679" s="303"/>
      <c r="APZ679" s="303"/>
      <c r="AQA679" s="303"/>
      <c r="AQB679" s="303"/>
      <c r="AQC679" s="303"/>
      <c r="AQD679" s="303"/>
      <c r="AQE679" s="303"/>
      <c r="AQF679" s="303"/>
      <c r="AQG679" s="303"/>
      <c r="AQH679" s="303"/>
      <c r="AQI679" s="303"/>
      <c r="AQJ679" s="303"/>
      <c r="AQK679" s="303"/>
      <c r="AQL679" s="303"/>
      <c r="AQM679" s="303"/>
      <c r="AQN679" s="303"/>
      <c r="AQO679" s="303"/>
      <c r="AQP679" s="303"/>
      <c r="AQQ679" s="303"/>
      <c r="AQR679" s="303"/>
      <c r="AQS679" s="303"/>
      <c r="AQT679" s="303"/>
      <c r="AQU679" s="303"/>
      <c r="AQV679" s="303"/>
      <c r="AQW679" s="303"/>
      <c r="AQX679" s="303"/>
      <c r="AQY679" s="303"/>
      <c r="AQZ679" s="303"/>
      <c r="ARA679" s="303"/>
      <c r="ARB679" s="303"/>
      <c r="ARC679" s="303"/>
      <c r="ARD679" s="303"/>
      <c r="ARE679" s="303"/>
      <c r="ARF679" s="303"/>
      <c r="ARG679" s="303"/>
      <c r="ARH679" s="303"/>
      <c r="ARI679" s="303"/>
      <c r="ARJ679" s="303"/>
      <c r="ARK679" s="303"/>
      <c r="ARL679" s="303"/>
      <c r="ARM679" s="303"/>
      <c r="ARN679" s="303"/>
      <c r="ARO679" s="303"/>
      <c r="ARP679" s="303"/>
      <c r="ARQ679" s="303"/>
      <c r="ARR679" s="303"/>
      <c r="ARS679" s="303"/>
      <c r="ART679" s="303"/>
      <c r="ARU679" s="303"/>
      <c r="ARV679" s="303"/>
      <c r="ARW679" s="303"/>
      <c r="ARX679" s="303"/>
      <c r="ARY679" s="303"/>
      <c r="ARZ679" s="303"/>
      <c r="ASA679" s="303"/>
      <c r="ASB679" s="303"/>
      <c r="ASC679" s="303"/>
      <c r="ASD679" s="303"/>
      <c r="ASE679" s="303"/>
      <c r="ASF679" s="303"/>
      <c r="ASG679" s="303"/>
      <c r="ASH679" s="303"/>
      <c r="ASI679" s="303"/>
      <c r="ASJ679" s="303"/>
      <c r="ASK679" s="303"/>
      <c r="ASL679" s="303"/>
      <c r="ASM679" s="303"/>
      <c r="ASN679" s="303"/>
      <c r="ASO679" s="303"/>
      <c r="ASP679" s="303"/>
      <c r="ASQ679" s="303"/>
      <c r="ASR679" s="303"/>
      <c r="ASS679" s="303"/>
      <c r="AST679" s="303"/>
      <c r="ASU679" s="303"/>
      <c r="ASV679" s="303"/>
      <c r="ASW679" s="303"/>
      <c r="ASX679" s="303"/>
      <c r="ASY679" s="303"/>
      <c r="ASZ679" s="303"/>
      <c r="ATA679" s="303"/>
      <c r="ATB679" s="303"/>
      <c r="ATC679" s="303"/>
      <c r="ATD679" s="303"/>
      <c r="ATE679" s="303"/>
      <c r="ATF679" s="303"/>
      <c r="ATG679" s="303"/>
      <c r="ATH679" s="303"/>
      <c r="ATI679" s="303"/>
      <c r="ATJ679" s="303"/>
      <c r="ATK679" s="303"/>
      <c r="ATL679" s="303"/>
      <c r="ATM679" s="303"/>
      <c r="ATN679" s="303"/>
      <c r="ATO679" s="303"/>
      <c r="ATP679" s="303"/>
      <c r="ATQ679" s="303"/>
      <c r="ATR679" s="303"/>
      <c r="ATS679" s="303"/>
      <c r="ATT679" s="303"/>
      <c r="ATU679" s="303"/>
      <c r="ATV679" s="303"/>
      <c r="ATW679" s="303"/>
      <c r="ATX679" s="303"/>
      <c r="ATY679" s="303"/>
      <c r="ATZ679" s="303"/>
      <c r="AUA679" s="303"/>
      <c r="AUB679" s="303"/>
      <c r="AUC679" s="303"/>
      <c r="AUD679" s="303"/>
      <c r="AUE679" s="303"/>
      <c r="AUF679" s="303"/>
      <c r="AUG679" s="303"/>
      <c r="AUH679" s="303"/>
      <c r="AUI679" s="303"/>
      <c r="AUJ679" s="303"/>
      <c r="AUK679" s="303"/>
      <c r="AUL679" s="303"/>
      <c r="AUM679" s="303"/>
      <c r="AUN679" s="303"/>
      <c r="AUO679" s="303"/>
      <c r="AUP679" s="303"/>
      <c r="AUQ679" s="303"/>
      <c r="AUR679" s="303"/>
      <c r="AUS679" s="303"/>
      <c r="AUT679" s="303"/>
      <c r="AUU679" s="303"/>
      <c r="AUV679" s="303"/>
      <c r="AUW679" s="303"/>
      <c r="AUX679" s="303"/>
      <c r="AUY679" s="303"/>
      <c r="AUZ679" s="303"/>
      <c r="AVA679" s="303"/>
      <c r="AVB679" s="303"/>
      <c r="AVC679" s="303"/>
      <c r="AVD679" s="303"/>
      <c r="AVE679" s="303"/>
      <c r="AVF679" s="303"/>
      <c r="AVG679" s="303"/>
      <c r="AVH679" s="303"/>
      <c r="AVI679" s="303"/>
      <c r="AVJ679" s="303"/>
      <c r="AVK679" s="303"/>
      <c r="AVL679" s="303"/>
      <c r="AVM679" s="303"/>
      <c r="AVN679" s="303"/>
      <c r="AVO679" s="303"/>
      <c r="AVP679" s="303"/>
      <c r="AVQ679" s="303"/>
      <c r="AVR679" s="303"/>
      <c r="AVS679" s="303"/>
      <c r="AVT679" s="303"/>
      <c r="AVU679" s="303"/>
      <c r="AVV679" s="303"/>
      <c r="AVW679" s="303"/>
      <c r="AVX679" s="303"/>
      <c r="AVY679" s="303"/>
      <c r="AVZ679" s="303"/>
      <c r="AWA679" s="303"/>
      <c r="AWB679" s="303"/>
      <c r="AWC679" s="303"/>
      <c r="AWD679" s="303"/>
      <c r="AWE679" s="303"/>
      <c r="AWF679" s="303"/>
      <c r="AWG679" s="303"/>
      <c r="AWH679" s="303"/>
      <c r="AWI679" s="303"/>
      <c r="AWJ679" s="303"/>
      <c r="AWK679" s="303"/>
      <c r="AWL679" s="303"/>
      <c r="AWM679" s="303"/>
      <c r="AWN679" s="303"/>
      <c r="AWO679" s="303"/>
      <c r="AWP679" s="303"/>
      <c r="AWQ679" s="303"/>
      <c r="AWR679" s="303"/>
      <c r="AWS679" s="303"/>
      <c r="AWT679" s="303"/>
      <c r="AWU679" s="303"/>
      <c r="AWV679" s="303"/>
      <c r="AWW679" s="303"/>
      <c r="AWX679" s="303"/>
      <c r="AWY679" s="303"/>
      <c r="AWZ679" s="303"/>
      <c r="AXA679" s="303"/>
      <c r="AXB679" s="303"/>
      <c r="AXC679" s="303"/>
      <c r="AXD679" s="303"/>
      <c r="AXE679" s="303"/>
      <c r="AXF679" s="303"/>
      <c r="AXG679" s="303"/>
      <c r="AXH679" s="303"/>
      <c r="AXI679" s="303"/>
      <c r="AXJ679" s="303"/>
      <c r="AXK679" s="303"/>
      <c r="AXL679" s="303"/>
      <c r="AXM679" s="303"/>
      <c r="AXN679" s="303"/>
      <c r="AXO679" s="303"/>
      <c r="AXP679" s="303"/>
      <c r="AXQ679" s="303"/>
      <c r="AXR679" s="303"/>
      <c r="AXS679" s="303"/>
      <c r="AXT679" s="303"/>
      <c r="AXU679" s="303"/>
      <c r="AXV679" s="303"/>
      <c r="AXW679" s="303"/>
      <c r="AXX679" s="303"/>
      <c r="AXY679" s="303"/>
      <c r="AXZ679" s="303"/>
      <c r="AYA679" s="303"/>
      <c r="AYB679" s="303"/>
      <c r="AYC679" s="303"/>
      <c r="AYD679" s="303"/>
      <c r="AYE679" s="303"/>
      <c r="AYF679" s="303"/>
      <c r="AYG679" s="303"/>
      <c r="AYH679" s="303"/>
      <c r="AYI679" s="303"/>
      <c r="AYJ679" s="303"/>
      <c r="AYK679" s="303"/>
      <c r="AYL679" s="303"/>
      <c r="AYM679" s="303"/>
      <c r="AYN679" s="303"/>
      <c r="AYO679" s="303"/>
      <c r="AYP679" s="303"/>
      <c r="AYQ679" s="303"/>
      <c r="AYR679" s="303"/>
      <c r="AYS679" s="303"/>
      <c r="AYT679" s="303"/>
      <c r="AYU679" s="303"/>
      <c r="AYV679" s="303"/>
      <c r="AYW679" s="303"/>
      <c r="AYX679" s="303"/>
      <c r="AYY679" s="303"/>
      <c r="AYZ679" s="303"/>
      <c r="AZA679" s="303"/>
      <c r="AZB679" s="303"/>
      <c r="AZC679" s="303"/>
      <c r="AZD679" s="303"/>
      <c r="AZE679" s="303"/>
      <c r="AZF679" s="303"/>
      <c r="AZG679" s="303"/>
      <c r="AZH679" s="303"/>
      <c r="AZI679" s="303"/>
      <c r="AZJ679" s="303"/>
      <c r="AZK679" s="303"/>
      <c r="AZL679" s="303"/>
      <c r="AZM679" s="303"/>
      <c r="AZN679" s="303"/>
      <c r="AZO679" s="303"/>
      <c r="AZP679" s="303"/>
      <c r="AZQ679" s="303"/>
      <c r="AZR679" s="303"/>
      <c r="AZS679" s="303"/>
      <c r="AZT679" s="303"/>
      <c r="AZU679" s="303"/>
      <c r="AZV679" s="303"/>
      <c r="AZW679" s="303"/>
      <c r="AZX679" s="303"/>
      <c r="AZY679" s="303"/>
      <c r="AZZ679" s="303"/>
      <c r="BAA679" s="303"/>
      <c r="BAB679" s="303"/>
      <c r="BAC679" s="303"/>
      <c r="BAD679" s="303"/>
      <c r="BAE679" s="303"/>
      <c r="BAF679" s="303"/>
      <c r="BAG679" s="303"/>
      <c r="BAH679" s="303"/>
      <c r="BAI679" s="303"/>
      <c r="BAJ679" s="303"/>
      <c r="BAK679" s="303"/>
      <c r="BAL679" s="303"/>
      <c r="BAM679" s="303"/>
      <c r="BAN679" s="303"/>
      <c r="BAO679" s="303"/>
      <c r="BAP679" s="303"/>
      <c r="BAQ679" s="303"/>
      <c r="BAR679" s="303"/>
      <c r="BAS679" s="303"/>
      <c r="BAT679" s="303"/>
      <c r="BAU679" s="303"/>
      <c r="BAV679" s="303"/>
      <c r="BAW679" s="303"/>
      <c r="BAX679" s="303"/>
      <c r="BAY679" s="303"/>
      <c r="BAZ679" s="303"/>
      <c r="BBA679" s="303"/>
      <c r="BBB679" s="303"/>
      <c r="BBC679" s="303"/>
      <c r="BBD679" s="303"/>
      <c r="BBE679" s="303"/>
      <c r="BBF679" s="303"/>
      <c r="BBG679" s="303"/>
      <c r="BBH679" s="303"/>
      <c r="BBI679" s="303"/>
      <c r="BBJ679" s="303"/>
      <c r="BBK679" s="303"/>
      <c r="BBL679" s="303"/>
      <c r="BBM679" s="303"/>
      <c r="BBN679" s="303"/>
      <c r="BBO679" s="303"/>
      <c r="BBP679" s="303"/>
      <c r="BBQ679" s="303"/>
      <c r="BBR679" s="303"/>
      <c r="BBS679" s="303"/>
      <c r="BBT679" s="303"/>
      <c r="BBU679" s="303"/>
      <c r="BBV679" s="303"/>
      <c r="BBW679" s="303"/>
      <c r="BBX679" s="303"/>
      <c r="BBY679" s="303"/>
      <c r="BBZ679" s="303"/>
      <c r="BCA679" s="303"/>
      <c r="BCB679" s="303"/>
      <c r="BCC679" s="303"/>
      <c r="BCD679" s="303"/>
      <c r="BCE679" s="303"/>
      <c r="BCF679" s="303"/>
      <c r="BCG679" s="303"/>
      <c r="BCH679" s="303"/>
      <c r="BCI679" s="303"/>
      <c r="BCJ679" s="303"/>
      <c r="BCK679" s="303"/>
      <c r="BCL679" s="303"/>
      <c r="BCM679" s="303"/>
      <c r="BCN679" s="303"/>
      <c r="BCO679" s="303"/>
      <c r="BCP679" s="303"/>
      <c r="BCQ679" s="303"/>
      <c r="BCR679" s="303"/>
      <c r="BCS679" s="303"/>
      <c r="BCT679" s="303"/>
      <c r="BCU679" s="303"/>
      <c r="BCV679" s="303"/>
      <c r="BCW679" s="303"/>
      <c r="BCX679" s="303"/>
      <c r="BCY679" s="303"/>
      <c r="BCZ679" s="303"/>
      <c r="BDA679" s="303"/>
      <c r="BDB679" s="303"/>
      <c r="BDC679" s="303"/>
      <c r="BDD679" s="303"/>
      <c r="BDE679" s="303"/>
      <c r="BDF679" s="303"/>
      <c r="BDG679" s="303"/>
      <c r="BDH679" s="303"/>
      <c r="BDI679" s="303"/>
      <c r="BDJ679" s="303"/>
      <c r="BDK679" s="303"/>
      <c r="BDL679" s="303"/>
      <c r="BDM679" s="303"/>
      <c r="BDN679" s="303"/>
      <c r="BDO679" s="303"/>
      <c r="BDP679" s="303"/>
      <c r="BDQ679" s="303"/>
      <c r="BDR679" s="303"/>
      <c r="BDS679" s="303"/>
      <c r="BDT679" s="303"/>
      <c r="BDU679" s="303"/>
      <c r="BDV679" s="303"/>
      <c r="BDW679" s="303"/>
      <c r="BDX679" s="303"/>
      <c r="BDY679" s="303"/>
      <c r="BDZ679" s="303"/>
      <c r="BEA679" s="303"/>
      <c r="BEB679" s="303"/>
      <c r="BEC679" s="303"/>
      <c r="BED679" s="303"/>
      <c r="BEE679" s="303"/>
      <c r="BEF679" s="303"/>
      <c r="BEG679" s="303"/>
      <c r="BEH679" s="303"/>
      <c r="BEI679" s="303"/>
      <c r="BEJ679" s="303"/>
      <c r="BEK679" s="303"/>
      <c r="BEL679" s="303"/>
      <c r="BEM679" s="303"/>
      <c r="BEN679" s="303"/>
      <c r="BEO679" s="303"/>
      <c r="BEP679" s="303"/>
      <c r="BEQ679" s="303"/>
      <c r="BER679" s="303"/>
      <c r="BES679" s="303"/>
      <c r="BET679" s="303"/>
      <c r="BEU679" s="303"/>
      <c r="BEV679" s="303"/>
      <c r="BEW679" s="303"/>
      <c r="BEX679" s="303"/>
      <c r="BEY679" s="303"/>
      <c r="BEZ679" s="303"/>
      <c r="BFA679" s="303"/>
      <c r="BFB679" s="303"/>
      <c r="BFC679" s="303"/>
      <c r="BFD679" s="303"/>
      <c r="BFE679" s="303"/>
      <c r="BFF679" s="303"/>
      <c r="BFG679" s="303"/>
      <c r="BFH679" s="303"/>
      <c r="BFI679" s="303"/>
      <c r="BFJ679" s="303"/>
      <c r="BFK679" s="303"/>
      <c r="BFL679" s="303"/>
      <c r="BFM679" s="303"/>
      <c r="BFN679" s="303"/>
      <c r="BFO679" s="303"/>
      <c r="BFP679" s="303"/>
      <c r="BFQ679" s="303"/>
      <c r="BFR679" s="303"/>
      <c r="BFS679" s="303"/>
      <c r="BFT679" s="303"/>
      <c r="BFU679" s="303"/>
      <c r="BFV679" s="303"/>
      <c r="BFW679" s="303"/>
      <c r="BFX679" s="303"/>
      <c r="BFY679" s="303"/>
      <c r="BFZ679" s="303"/>
      <c r="BGA679" s="303"/>
      <c r="BGB679" s="303"/>
      <c r="BGC679" s="303"/>
      <c r="BGD679" s="303"/>
      <c r="BGE679" s="303"/>
      <c r="BGF679" s="303"/>
      <c r="BGG679" s="303"/>
      <c r="BGH679" s="303"/>
      <c r="BGI679" s="303"/>
      <c r="BGJ679" s="303"/>
      <c r="BGK679" s="303"/>
      <c r="BGL679" s="303"/>
      <c r="BGM679" s="303"/>
      <c r="BGN679" s="303"/>
      <c r="BGO679" s="303"/>
      <c r="BGP679" s="303"/>
      <c r="BGQ679" s="303"/>
      <c r="BGR679" s="303"/>
      <c r="BGS679" s="303"/>
      <c r="BGT679" s="303"/>
      <c r="BGU679" s="303"/>
      <c r="BGV679" s="303"/>
      <c r="BGW679" s="303"/>
      <c r="BGX679" s="303"/>
      <c r="BGY679" s="303"/>
      <c r="BGZ679" s="303"/>
      <c r="BHA679" s="303"/>
      <c r="BHB679" s="303"/>
      <c r="BHC679" s="303"/>
      <c r="BHD679" s="303"/>
      <c r="BHE679" s="303"/>
      <c r="BHF679" s="303"/>
      <c r="BHG679" s="303"/>
      <c r="BHH679" s="303"/>
      <c r="BHI679" s="303"/>
      <c r="BHJ679" s="303"/>
      <c r="BHK679" s="303"/>
      <c r="BHL679" s="303"/>
      <c r="BHM679" s="303"/>
      <c r="BHN679" s="303"/>
      <c r="BHO679" s="303"/>
      <c r="BHP679" s="303"/>
      <c r="BHQ679" s="303"/>
      <c r="BHR679" s="303"/>
      <c r="BHS679" s="303"/>
      <c r="BHT679" s="303"/>
      <c r="BHU679" s="303"/>
      <c r="BHV679" s="303"/>
      <c r="BHW679" s="303"/>
      <c r="BHX679" s="303"/>
      <c r="BHY679" s="303"/>
      <c r="BHZ679" s="303"/>
      <c r="BIA679" s="303"/>
      <c r="BIB679" s="303"/>
      <c r="BIC679" s="303"/>
      <c r="BID679" s="303"/>
      <c r="BIE679" s="303"/>
      <c r="BIF679" s="303"/>
      <c r="BIG679" s="303"/>
      <c r="BIH679" s="303"/>
      <c r="BII679" s="303"/>
      <c r="BIJ679" s="303"/>
      <c r="BIK679" s="303"/>
      <c r="BIL679" s="303"/>
      <c r="BIM679" s="303"/>
      <c r="BIN679" s="303"/>
      <c r="BIO679" s="303"/>
      <c r="BIP679" s="303"/>
      <c r="BIQ679" s="303"/>
      <c r="BIR679" s="303"/>
      <c r="BIS679" s="303"/>
      <c r="BIT679" s="303"/>
      <c r="BIU679" s="303"/>
      <c r="BIV679" s="303"/>
      <c r="BIW679" s="303"/>
      <c r="BIX679" s="303"/>
      <c r="BIY679" s="303"/>
      <c r="BIZ679" s="303"/>
      <c r="BJA679" s="303"/>
      <c r="BJB679" s="303"/>
      <c r="BJC679" s="303"/>
      <c r="BJD679" s="303"/>
      <c r="BJE679" s="303"/>
      <c r="BJF679" s="303"/>
      <c r="BJG679" s="303"/>
      <c r="BJH679" s="303"/>
      <c r="BJI679" s="303"/>
      <c r="BJJ679" s="303"/>
      <c r="BJK679" s="303"/>
      <c r="BJL679" s="303"/>
      <c r="BJM679" s="303"/>
      <c r="BJN679" s="303"/>
      <c r="BJO679" s="303"/>
      <c r="BJP679" s="303"/>
      <c r="BJQ679" s="303"/>
      <c r="BJR679" s="303"/>
      <c r="BJS679" s="303"/>
      <c r="BJT679" s="303"/>
      <c r="BJU679" s="303"/>
      <c r="BJV679" s="303"/>
      <c r="BJW679" s="303"/>
      <c r="BJX679" s="303"/>
      <c r="BJY679" s="303"/>
      <c r="BJZ679" s="303"/>
      <c r="BKA679" s="303"/>
      <c r="BKB679" s="303"/>
      <c r="BKC679" s="303"/>
      <c r="BKD679" s="303"/>
      <c r="BKE679" s="303"/>
      <c r="BKF679" s="303"/>
      <c r="BKG679" s="303"/>
      <c r="BKH679" s="303"/>
      <c r="BKI679" s="303"/>
      <c r="BKJ679" s="303"/>
      <c r="BKK679" s="303"/>
      <c r="BKL679" s="303"/>
      <c r="BKM679" s="303"/>
      <c r="BKN679" s="303"/>
      <c r="BKO679" s="303"/>
      <c r="BKP679" s="303"/>
      <c r="BKQ679" s="303"/>
      <c r="BKR679" s="303"/>
      <c r="BKS679" s="303"/>
      <c r="BKT679" s="303"/>
      <c r="BKU679" s="303"/>
      <c r="BKV679" s="303"/>
      <c r="BKW679" s="303"/>
      <c r="BKX679" s="303"/>
      <c r="BKY679" s="303"/>
      <c r="BKZ679" s="303"/>
      <c r="BLA679" s="303"/>
      <c r="BLB679" s="303"/>
      <c r="BLC679" s="303"/>
      <c r="BLD679" s="303"/>
      <c r="BLE679" s="303"/>
      <c r="BLF679" s="303"/>
      <c r="BLG679" s="303"/>
      <c r="BLH679" s="303"/>
      <c r="BLI679" s="303"/>
      <c r="BLJ679" s="303"/>
      <c r="BLK679" s="303"/>
      <c r="BLL679" s="303"/>
      <c r="BLM679" s="303"/>
      <c r="BLN679" s="303"/>
      <c r="BLO679" s="303"/>
      <c r="BLP679" s="303"/>
      <c r="BLQ679" s="303"/>
      <c r="BLR679" s="303"/>
      <c r="BLS679" s="303"/>
      <c r="BLT679" s="303"/>
      <c r="BLU679" s="303"/>
      <c r="BLV679" s="303"/>
      <c r="BLW679" s="303"/>
      <c r="BLX679" s="303"/>
      <c r="BLY679" s="303"/>
      <c r="BLZ679" s="303"/>
      <c r="BMA679" s="303"/>
      <c r="BMB679" s="303"/>
      <c r="BMC679" s="303"/>
      <c r="BMD679" s="303"/>
      <c r="BME679" s="303"/>
      <c r="BMF679" s="303"/>
      <c r="BMG679" s="303"/>
      <c r="BMH679" s="303"/>
      <c r="BMI679" s="303"/>
      <c r="BMJ679" s="303"/>
      <c r="BMK679" s="303"/>
      <c r="BML679" s="303"/>
      <c r="BMM679" s="303"/>
      <c r="BMN679" s="303"/>
      <c r="BMO679" s="303"/>
      <c r="BMP679" s="303"/>
      <c r="BMQ679" s="303"/>
      <c r="BMR679" s="303"/>
      <c r="BMS679" s="303"/>
      <c r="BMT679" s="303"/>
      <c r="BMU679" s="303"/>
      <c r="BMV679" s="303"/>
      <c r="BMW679" s="303"/>
      <c r="BMX679" s="303"/>
      <c r="BMY679" s="303"/>
      <c r="BMZ679" s="303"/>
      <c r="BNA679" s="303"/>
      <c r="BNB679" s="303"/>
      <c r="BNC679" s="303"/>
      <c r="BND679" s="303"/>
      <c r="BNE679" s="303"/>
      <c r="BNF679" s="303"/>
      <c r="BNG679" s="303"/>
      <c r="BNH679" s="303"/>
      <c r="BNI679" s="303"/>
      <c r="BNJ679" s="303"/>
      <c r="BNK679" s="303"/>
      <c r="BNL679" s="303"/>
      <c r="BNM679" s="303"/>
      <c r="BNN679" s="303"/>
      <c r="BNO679" s="303"/>
      <c r="BNP679" s="303"/>
      <c r="BNQ679" s="303"/>
      <c r="BNR679" s="303"/>
      <c r="BNS679" s="303"/>
      <c r="BNT679" s="303"/>
      <c r="BNU679" s="303"/>
      <c r="BNV679" s="303"/>
      <c r="BNW679" s="303"/>
      <c r="BNX679" s="303"/>
      <c r="BNY679" s="303"/>
      <c r="BNZ679" s="303"/>
      <c r="BOA679" s="303"/>
      <c r="BOB679" s="303"/>
      <c r="BOC679" s="303"/>
      <c r="BOD679" s="303"/>
      <c r="BOE679" s="303"/>
      <c r="BOF679" s="303"/>
      <c r="BOG679" s="303"/>
      <c r="BOH679" s="303"/>
      <c r="BOI679" s="303"/>
      <c r="BOJ679" s="303"/>
      <c r="BOK679" s="303"/>
      <c r="BOL679" s="303"/>
      <c r="BOM679" s="303"/>
      <c r="BON679" s="303"/>
      <c r="BOO679" s="303"/>
      <c r="BOP679" s="303"/>
      <c r="BOQ679" s="303"/>
      <c r="BOR679" s="303"/>
      <c r="BOS679" s="303"/>
      <c r="BOT679" s="303"/>
      <c r="BOU679" s="303"/>
      <c r="BOV679" s="303"/>
      <c r="BOW679" s="303"/>
      <c r="BOX679" s="303"/>
      <c r="BOY679" s="303"/>
      <c r="BOZ679" s="303"/>
      <c r="BPA679" s="303"/>
      <c r="BPB679" s="303"/>
      <c r="BPC679" s="303"/>
      <c r="BPD679" s="303"/>
      <c r="BPE679" s="303"/>
      <c r="BPF679" s="303"/>
      <c r="BPG679" s="303"/>
      <c r="BPH679" s="303"/>
      <c r="BPI679" s="303"/>
      <c r="BPJ679" s="303"/>
      <c r="BPK679" s="303"/>
      <c r="BPL679" s="303"/>
      <c r="BPM679" s="303"/>
      <c r="BPN679" s="303"/>
      <c r="BPO679" s="303"/>
      <c r="BPP679" s="303"/>
      <c r="BPQ679" s="303"/>
      <c r="BPR679" s="303"/>
      <c r="BPS679" s="303"/>
      <c r="BPT679" s="303"/>
      <c r="BPU679" s="303"/>
      <c r="BPV679" s="303"/>
      <c r="BPW679" s="303"/>
      <c r="BPX679" s="303"/>
      <c r="BPY679" s="303"/>
      <c r="BPZ679" s="303"/>
      <c r="BQA679" s="303"/>
      <c r="BQB679" s="303"/>
      <c r="BQC679" s="303"/>
      <c r="BQD679" s="303"/>
      <c r="BQE679" s="303"/>
      <c r="BQF679" s="303"/>
      <c r="BQG679" s="303"/>
      <c r="BQH679" s="303"/>
      <c r="BQI679" s="303"/>
      <c r="BQJ679" s="303"/>
      <c r="BQK679" s="303"/>
      <c r="BQL679" s="303"/>
      <c r="BQM679" s="303"/>
      <c r="BQN679" s="303"/>
      <c r="BQO679" s="303"/>
      <c r="BQP679" s="303"/>
      <c r="BQQ679" s="303"/>
      <c r="BQR679" s="303"/>
      <c r="BQS679" s="303"/>
      <c r="BQT679" s="303"/>
      <c r="BQU679" s="303"/>
      <c r="BQV679" s="303"/>
      <c r="BQW679" s="303"/>
      <c r="BQX679" s="303"/>
      <c r="BQY679" s="303"/>
      <c r="BQZ679" s="303"/>
      <c r="BRA679" s="303"/>
      <c r="BRB679" s="303"/>
      <c r="BRC679" s="303"/>
      <c r="BRD679" s="303"/>
      <c r="BRE679" s="303"/>
      <c r="BRF679" s="303"/>
      <c r="BRG679" s="303"/>
      <c r="BRH679" s="303"/>
      <c r="BRI679" s="303"/>
      <c r="BRJ679" s="303"/>
      <c r="BRK679" s="303"/>
      <c r="BRL679" s="303"/>
      <c r="BRM679" s="303"/>
      <c r="BRN679" s="303"/>
      <c r="BRO679" s="303"/>
      <c r="BRP679" s="303"/>
      <c r="BRQ679" s="303"/>
      <c r="BRR679" s="303"/>
      <c r="BRS679" s="303"/>
      <c r="BRT679" s="303"/>
      <c r="BRU679" s="303"/>
      <c r="BRV679" s="303"/>
      <c r="BRW679" s="303"/>
      <c r="BRX679" s="303"/>
      <c r="BRY679" s="303"/>
      <c r="BRZ679" s="303"/>
      <c r="BSA679" s="303"/>
      <c r="BSB679" s="303"/>
      <c r="BSC679" s="303"/>
      <c r="BSD679" s="303"/>
      <c r="BSE679" s="303"/>
      <c r="BSF679" s="303"/>
      <c r="BSG679" s="303"/>
      <c r="BSH679" s="303"/>
      <c r="BSI679" s="303"/>
      <c r="BSJ679" s="303"/>
      <c r="BSK679" s="303"/>
      <c r="BSL679" s="303"/>
      <c r="BSM679" s="303"/>
      <c r="BSN679" s="303"/>
      <c r="BSO679" s="303"/>
      <c r="BSP679" s="303"/>
      <c r="BSQ679" s="303"/>
      <c r="BSR679" s="303"/>
      <c r="BSS679" s="303"/>
      <c r="BST679" s="303"/>
      <c r="BSU679" s="303"/>
      <c r="BSV679" s="303"/>
      <c r="BSW679" s="303"/>
      <c r="BSX679" s="303"/>
      <c r="BSY679" s="303"/>
      <c r="BSZ679" s="303"/>
      <c r="BTA679" s="303"/>
      <c r="BTB679" s="303"/>
      <c r="BTC679" s="303"/>
      <c r="BTD679" s="303"/>
      <c r="BTE679" s="303"/>
      <c r="BTF679" s="303"/>
      <c r="BTG679" s="303"/>
      <c r="BTH679" s="303"/>
      <c r="BTI679" s="303"/>
      <c r="BTJ679" s="303"/>
      <c r="BTK679" s="303"/>
      <c r="BTL679" s="303"/>
      <c r="BTM679" s="303"/>
      <c r="BTN679" s="303"/>
      <c r="BTO679" s="303"/>
      <c r="BTP679" s="303"/>
      <c r="BTQ679" s="303"/>
      <c r="BTR679" s="303"/>
      <c r="BTS679" s="303"/>
      <c r="BTT679" s="303"/>
      <c r="BTU679" s="303"/>
      <c r="BTV679" s="303"/>
      <c r="BTW679" s="303"/>
      <c r="BTX679" s="303"/>
      <c r="BTY679" s="303"/>
      <c r="BTZ679" s="303"/>
      <c r="BUA679" s="303"/>
      <c r="BUB679" s="303"/>
      <c r="BUC679" s="303"/>
      <c r="BUD679" s="303"/>
      <c r="BUE679" s="303"/>
      <c r="BUF679" s="303"/>
      <c r="BUG679" s="303"/>
      <c r="BUH679" s="303"/>
      <c r="BUI679" s="303"/>
      <c r="BUJ679" s="303"/>
      <c r="BUK679" s="303"/>
      <c r="BUL679" s="303"/>
      <c r="BUM679" s="303"/>
      <c r="BUN679" s="303"/>
      <c r="BUO679" s="303"/>
      <c r="BUP679" s="303"/>
      <c r="BUQ679" s="303"/>
      <c r="BUR679" s="303"/>
      <c r="BUS679" s="303"/>
      <c r="BUT679" s="303"/>
      <c r="BUU679" s="303"/>
      <c r="BUV679" s="303"/>
      <c r="BUW679" s="303"/>
      <c r="BUX679" s="303"/>
      <c r="BUY679" s="303"/>
      <c r="BUZ679" s="303"/>
      <c r="BVA679" s="303"/>
      <c r="BVB679" s="303"/>
      <c r="BVC679" s="303"/>
      <c r="BVD679" s="303"/>
      <c r="BVE679" s="303"/>
      <c r="BVF679" s="303"/>
      <c r="BVG679" s="303"/>
      <c r="BVH679" s="303"/>
      <c r="BVI679" s="303"/>
      <c r="BVJ679" s="303"/>
      <c r="BVK679" s="303"/>
      <c r="BVL679" s="303"/>
      <c r="BVM679" s="303"/>
      <c r="BVN679" s="303"/>
      <c r="BVO679" s="303"/>
      <c r="BVP679" s="303"/>
      <c r="BVQ679" s="303"/>
      <c r="BVR679" s="303"/>
      <c r="BVS679" s="303"/>
      <c r="BVT679" s="303"/>
      <c r="BVU679" s="303"/>
      <c r="BVV679" s="303"/>
      <c r="BVW679" s="303"/>
      <c r="BVX679" s="303"/>
      <c r="BVY679" s="303"/>
      <c r="BVZ679" s="303"/>
      <c r="BWA679" s="303"/>
      <c r="BWB679" s="303"/>
      <c r="BWC679" s="303"/>
      <c r="BWD679" s="303"/>
      <c r="BWE679" s="303"/>
      <c r="BWF679" s="303"/>
      <c r="BWG679" s="303"/>
      <c r="BWH679" s="303"/>
      <c r="BWI679" s="303"/>
      <c r="BWJ679" s="303"/>
      <c r="BWK679" s="303"/>
      <c r="BWL679" s="303"/>
      <c r="BWM679" s="303"/>
      <c r="BWN679" s="303"/>
      <c r="BWO679" s="303"/>
      <c r="BWP679" s="303"/>
      <c r="BWQ679" s="303"/>
      <c r="BWR679" s="303"/>
      <c r="BWS679" s="303"/>
      <c r="BWT679" s="303"/>
      <c r="BWU679" s="303"/>
      <c r="BWV679" s="303"/>
      <c r="BWW679" s="303"/>
      <c r="BWX679" s="303"/>
      <c r="BWY679" s="303"/>
      <c r="BWZ679" s="303"/>
      <c r="BXA679" s="303"/>
      <c r="BXB679" s="303"/>
      <c r="BXC679" s="303"/>
      <c r="BXD679" s="303"/>
      <c r="BXE679" s="303"/>
      <c r="BXF679" s="303"/>
      <c r="BXG679" s="303"/>
      <c r="BXH679" s="303"/>
      <c r="BXI679" s="303"/>
      <c r="BXJ679" s="303"/>
      <c r="BXK679" s="303"/>
      <c r="BXL679" s="303"/>
      <c r="BXM679" s="303"/>
      <c r="BXN679" s="303"/>
      <c r="BXO679" s="303"/>
      <c r="BXP679" s="303"/>
      <c r="BXQ679" s="303"/>
      <c r="BXR679" s="303"/>
      <c r="BXS679" s="303"/>
      <c r="BXT679" s="303"/>
      <c r="BXU679" s="303"/>
      <c r="BXV679" s="303"/>
      <c r="BXW679" s="303"/>
      <c r="BXX679" s="303"/>
      <c r="BXY679" s="303"/>
      <c r="BXZ679" s="303"/>
      <c r="BYA679" s="303"/>
      <c r="BYB679" s="303"/>
      <c r="BYC679" s="303"/>
      <c r="BYD679" s="303"/>
      <c r="BYE679" s="303"/>
      <c r="BYF679" s="303"/>
      <c r="BYG679" s="303"/>
      <c r="BYH679" s="303"/>
      <c r="BYI679" s="303"/>
      <c r="BYJ679" s="303"/>
      <c r="BYK679" s="303"/>
      <c r="BYL679" s="303"/>
      <c r="BYM679" s="303"/>
      <c r="BYN679" s="303"/>
      <c r="BYO679" s="303"/>
      <c r="BYP679" s="303"/>
      <c r="BYQ679" s="303"/>
      <c r="BYR679" s="303"/>
      <c r="BYS679" s="303"/>
      <c r="BYT679" s="303"/>
      <c r="BYU679" s="303"/>
      <c r="BYV679" s="303"/>
      <c r="BYW679" s="303"/>
      <c r="BYX679" s="303"/>
      <c r="BYY679" s="303"/>
      <c r="BYZ679" s="303"/>
      <c r="BZA679" s="303"/>
      <c r="BZB679" s="303"/>
      <c r="BZC679" s="303"/>
      <c r="BZD679" s="303"/>
      <c r="BZE679" s="303"/>
      <c r="BZF679" s="303"/>
      <c r="BZG679" s="303"/>
      <c r="BZH679" s="303"/>
      <c r="BZI679" s="303"/>
      <c r="BZJ679" s="303"/>
      <c r="BZK679" s="303"/>
      <c r="BZL679" s="303"/>
      <c r="BZM679" s="303"/>
      <c r="BZN679" s="303"/>
      <c r="BZO679" s="303"/>
      <c r="BZP679" s="303"/>
      <c r="BZQ679" s="303"/>
      <c r="BZR679" s="303"/>
      <c r="BZS679" s="303"/>
      <c r="BZT679" s="303"/>
      <c r="BZU679" s="303"/>
      <c r="BZV679" s="303"/>
      <c r="BZW679" s="303"/>
      <c r="BZX679" s="303"/>
      <c r="BZY679" s="303"/>
      <c r="BZZ679" s="303"/>
      <c r="CAA679" s="303"/>
      <c r="CAB679" s="303"/>
      <c r="CAC679" s="303"/>
      <c r="CAD679" s="303"/>
      <c r="CAE679" s="303"/>
      <c r="CAF679" s="303"/>
      <c r="CAG679" s="303"/>
      <c r="CAH679" s="303"/>
      <c r="CAI679" s="303"/>
      <c r="CAJ679" s="303"/>
      <c r="CAK679" s="303"/>
      <c r="CAL679" s="303"/>
      <c r="CAM679" s="303"/>
      <c r="CAN679" s="303"/>
      <c r="CAO679" s="303"/>
      <c r="CAP679" s="303"/>
      <c r="CAQ679" s="303"/>
      <c r="CAR679" s="303"/>
      <c r="CAS679" s="303"/>
      <c r="CAT679" s="303"/>
      <c r="CAU679" s="303"/>
      <c r="CAV679" s="303"/>
      <c r="CAW679" s="303"/>
      <c r="CAX679" s="303"/>
      <c r="CAY679" s="303"/>
      <c r="CAZ679" s="303"/>
      <c r="CBA679" s="303"/>
      <c r="CBB679" s="303"/>
      <c r="CBC679" s="303"/>
      <c r="CBD679" s="303"/>
      <c r="CBE679" s="303"/>
      <c r="CBF679" s="303"/>
      <c r="CBG679" s="303"/>
      <c r="CBH679" s="303"/>
      <c r="CBI679" s="303"/>
      <c r="CBJ679" s="303"/>
      <c r="CBK679" s="303"/>
      <c r="CBL679" s="303"/>
      <c r="CBM679" s="303"/>
      <c r="CBN679" s="303"/>
      <c r="CBO679" s="303"/>
      <c r="CBP679" s="303"/>
      <c r="CBQ679" s="303"/>
      <c r="CBR679" s="303"/>
      <c r="CBS679" s="303"/>
      <c r="CBT679" s="303"/>
      <c r="CBU679" s="303"/>
      <c r="CBV679" s="303"/>
      <c r="CBW679" s="303"/>
      <c r="CBX679" s="303"/>
      <c r="CBY679" s="303"/>
      <c r="CBZ679" s="303"/>
      <c r="CCA679" s="303"/>
      <c r="CCB679" s="303"/>
      <c r="CCC679" s="303"/>
      <c r="CCD679" s="303"/>
      <c r="CCE679" s="303"/>
      <c r="CCF679" s="303"/>
      <c r="CCG679" s="303"/>
      <c r="CCH679" s="303"/>
      <c r="CCI679" s="303"/>
      <c r="CCJ679" s="303"/>
      <c r="CCK679" s="303"/>
      <c r="CCL679" s="303"/>
      <c r="CCM679" s="303"/>
      <c r="CCN679" s="303"/>
      <c r="CCO679" s="303"/>
      <c r="CCP679" s="303"/>
      <c r="CCQ679" s="303"/>
      <c r="CCR679" s="303"/>
      <c r="CCS679" s="303"/>
      <c r="CCT679" s="303"/>
      <c r="CCU679" s="303"/>
      <c r="CCV679" s="303"/>
      <c r="CCW679" s="303"/>
      <c r="CCX679" s="303"/>
      <c r="CCY679" s="303"/>
      <c r="CCZ679" s="303"/>
      <c r="CDA679" s="303"/>
      <c r="CDB679" s="303"/>
      <c r="CDC679" s="303"/>
      <c r="CDD679" s="303"/>
      <c r="CDE679" s="303"/>
      <c r="CDF679" s="303"/>
      <c r="CDG679" s="303"/>
      <c r="CDH679" s="303"/>
      <c r="CDI679" s="303"/>
      <c r="CDJ679" s="303"/>
      <c r="CDK679" s="303"/>
      <c r="CDL679" s="303"/>
      <c r="CDM679" s="303"/>
      <c r="CDN679" s="303"/>
      <c r="CDO679" s="303"/>
      <c r="CDP679" s="303"/>
      <c r="CDQ679" s="303"/>
      <c r="CDR679" s="303"/>
      <c r="CDS679" s="303"/>
      <c r="CDT679" s="303"/>
      <c r="CDU679" s="303"/>
      <c r="CDV679" s="303"/>
      <c r="CDW679" s="303"/>
      <c r="CDX679" s="303"/>
      <c r="CDY679" s="303"/>
      <c r="CDZ679" s="303"/>
      <c r="CEA679" s="303"/>
      <c r="CEB679" s="303"/>
      <c r="CEC679" s="303"/>
      <c r="CED679" s="303"/>
      <c r="CEE679" s="303"/>
      <c r="CEF679" s="303"/>
      <c r="CEG679" s="303"/>
      <c r="CEH679" s="303"/>
      <c r="CEI679" s="303"/>
      <c r="CEJ679" s="303"/>
      <c r="CEK679" s="303"/>
      <c r="CEL679" s="303"/>
      <c r="CEM679" s="303"/>
      <c r="CEN679" s="303"/>
      <c r="CEO679" s="303"/>
      <c r="CEP679" s="303"/>
      <c r="CEQ679" s="303"/>
      <c r="CER679" s="303"/>
      <c r="CES679" s="303"/>
      <c r="CET679" s="303"/>
      <c r="CEU679" s="303"/>
      <c r="CEV679" s="303"/>
      <c r="CEW679" s="303"/>
      <c r="CEX679" s="303"/>
      <c r="CEY679" s="303"/>
      <c r="CEZ679" s="303"/>
      <c r="CFA679" s="303"/>
      <c r="CFB679" s="303"/>
      <c r="CFC679" s="303"/>
      <c r="CFD679" s="303"/>
      <c r="CFE679" s="303"/>
      <c r="CFF679" s="303"/>
      <c r="CFG679" s="303"/>
      <c r="CFH679" s="303"/>
      <c r="CFI679" s="303"/>
      <c r="CFJ679" s="303"/>
      <c r="CFK679" s="303"/>
      <c r="CFL679" s="303"/>
      <c r="CFM679" s="303"/>
      <c r="CFN679" s="303"/>
      <c r="CFO679" s="303"/>
      <c r="CFP679" s="303"/>
      <c r="CFQ679" s="303"/>
      <c r="CFR679" s="303"/>
      <c r="CFS679" s="303"/>
      <c r="CFT679" s="303"/>
      <c r="CFU679" s="303"/>
      <c r="CFV679" s="303"/>
      <c r="CFW679" s="303"/>
      <c r="CFX679" s="303"/>
      <c r="CFY679" s="303"/>
      <c r="CFZ679" s="303"/>
      <c r="CGA679" s="303"/>
      <c r="CGB679" s="303"/>
      <c r="CGC679" s="303"/>
      <c r="CGD679" s="303"/>
      <c r="CGE679" s="303"/>
      <c r="CGF679" s="303"/>
      <c r="CGG679" s="303"/>
      <c r="CGH679" s="303"/>
      <c r="CGI679" s="303"/>
      <c r="CGJ679" s="303"/>
      <c r="CGK679" s="303"/>
      <c r="CGL679" s="303"/>
      <c r="CGM679" s="303"/>
      <c r="CGN679" s="303"/>
      <c r="CGO679" s="303"/>
      <c r="CGP679" s="303"/>
      <c r="CGQ679" s="303"/>
      <c r="CGR679" s="303"/>
      <c r="CGS679" s="303"/>
      <c r="CGT679" s="303"/>
      <c r="CGU679" s="303"/>
      <c r="CGV679" s="303"/>
      <c r="CGW679" s="303"/>
      <c r="CGX679" s="303"/>
      <c r="CGY679" s="303"/>
      <c r="CGZ679" s="303"/>
      <c r="CHA679" s="303"/>
      <c r="CHB679" s="303"/>
      <c r="CHC679" s="303"/>
      <c r="CHD679" s="303"/>
      <c r="CHE679" s="303"/>
      <c r="CHF679" s="303"/>
      <c r="CHG679" s="303"/>
      <c r="CHH679" s="303"/>
      <c r="CHI679" s="303"/>
      <c r="CHJ679" s="303"/>
      <c r="CHK679" s="303"/>
      <c r="CHL679" s="303"/>
      <c r="CHM679" s="303"/>
      <c r="CHN679" s="303"/>
      <c r="CHO679" s="303"/>
      <c r="CHP679" s="303"/>
      <c r="CHQ679" s="303"/>
      <c r="CHR679" s="303"/>
      <c r="CHS679" s="303"/>
      <c r="CHT679" s="303"/>
      <c r="CHU679" s="303"/>
      <c r="CHV679" s="303"/>
      <c r="CHW679" s="303"/>
      <c r="CHX679" s="303"/>
      <c r="CHY679" s="303"/>
      <c r="CHZ679" s="303"/>
      <c r="CIA679" s="303"/>
      <c r="CIB679" s="303"/>
      <c r="CIC679" s="303"/>
      <c r="CID679" s="303"/>
      <c r="CIE679" s="303"/>
      <c r="CIF679" s="303"/>
      <c r="CIG679" s="303"/>
      <c r="CIH679" s="303"/>
      <c r="CII679" s="303"/>
      <c r="CIJ679" s="303"/>
      <c r="CIK679" s="303"/>
      <c r="CIL679" s="303"/>
      <c r="CIM679" s="303"/>
      <c r="CIN679" s="303"/>
      <c r="CIO679" s="303"/>
      <c r="CIP679" s="303"/>
      <c r="CIQ679" s="303"/>
      <c r="CIR679" s="303"/>
      <c r="CIS679" s="303"/>
      <c r="CIT679" s="303"/>
      <c r="CIU679" s="303"/>
      <c r="CIV679" s="303"/>
      <c r="CIW679" s="303"/>
      <c r="CIX679" s="303"/>
      <c r="CIY679" s="303"/>
      <c r="CIZ679" s="303"/>
      <c r="CJA679" s="303"/>
      <c r="CJB679" s="303"/>
      <c r="CJC679" s="303"/>
      <c r="CJD679" s="303"/>
      <c r="CJE679" s="303"/>
      <c r="CJF679" s="303"/>
      <c r="CJG679" s="303"/>
      <c r="CJH679" s="303"/>
      <c r="CJI679" s="303"/>
      <c r="CJJ679" s="303"/>
      <c r="CJK679" s="303"/>
      <c r="CJL679" s="303"/>
      <c r="CJM679" s="303"/>
      <c r="CJN679" s="303"/>
      <c r="CJO679" s="303"/>
      <c r="CJP679" s="303"/>
      <c r="CJQ679" s="303"/>
      <c r="CJR679" s="303"/>
      <c r="CJS679" s="303"/>
      <c r="CJT679" s="303"/>
      <c r="CJU679" s="303"/>
      <c r="CJV679" s="303"/>
      <c r="CJW679" s="303"/>
      <c r="CJX679" s="303"/>
      <c r="CJY679" s="303"/>
      <c r="CJZ679" s="303"/>
      <c r="CKA679" s="303"/>
      <c r="CKB679" s="303"/>
      <c r="CKC679" s="303"/>
      <c r="CKD679" s="303"/>
      <c r="CKE679" s="303"/>
      <c r="CKF679" s="303"/>
      <c r="CKG679" s="303"/>
      <c r="CKH679" s="303"/>
      <c r="CKI679" s="303"/>
      <c r="CKJ679" s="303"/>
      <c r="CKK679" s="303"/>
      <c r="CKL679" s="303"/>
      <c r="CKM679" s="303"/>
      <c r="CKN679" s="303"/>
      <c r="CKO679" s="303"/>
      <c r="CKP679" s="303"/>
      <c r="CKQ679" s="303"/>
      <c r="CKR679" s="303"/>
      <c r="CKS679" s="303"/>
      <c r="CKT679" s="303"/>
      <c r="CKU679" s="303"/>
      <c r="CKV679" s="303"/>
      <c r="CKW679" s="303"/>
      <c r="CKX679" s="303"/>
      <c r="CKY679" s="303"/>
      <c r="CKZ679" s="303"/>
      <c r="CLA679" s="303"/>
      <c r="CLB679" s="303"/>
      <c r="CLC679" s="303"/>
      <c r="CLD679" s="303"/>
      <c r="CLE679" s="303"/>
      <c r="CLF679" s="303"/>
      <c r="CLG679" s="303"/>
      <c r="CLH679" s="303"/>
      <c r="CLI679" s="303"/>
      <c r="CLJ679" s="303"/>
      <c r="CLK679" s="303"/>
      <c r="CLL679" s="303"/>
      <c r="CLM679" s="303"/>
      <c r="CLN679" s="303"/>
      <c r="CLO679" s="303"/>
      <c r="CLP679" s="303"/>
      <c r="CLQ679" s="303"/>
      <c r="CLR679" s="303"/>
      <c r="CLS679" s="303"/>
      <c r="CLT679" s="303"/>
      <c r="CLU679" s="303"/>
      <c r="CLV679" s="303"/>
      <c r="CLW679" s="303"/>
      <c r="CLX679" s="303"/>
      <c r="CLY679" s="303"/>
      <c r="CLZ679" s="303"/>
      <c r="CMA679" s="303"/>
      <c r="CMB679" s="303"/>
      <c r="CMC679" s="303"/>
      <c r="CMD679" s="303"/>
      <c r="CME679" s="303"/>
      <c r="CMF679" s="303"/>
      <c r="CMG679" s="303"/>
      <c r="CMH679" s="303"/>
      <c r="CMI679" s="303"/>
      <c r="CMJ679" s="303"/>
      <c r="CMK679" s="303"/>
      <c r="CML679" s="303"/>
      <c r="CMM679" s="303"/>
      <c r="CMN679" s="303"/>
      <c r="CMO679" s="303"/>
      <c r="CMP679" s="303"/>
      <c r="CMQ679" s="303"/>
      <c r="CMR679" s="303"/>
      <c r="CMS679" s="303"/>
      <c r="CMT679" s="303"/>
      <c r="CMU679" s="303"/>
      <c r="CMV679" s="303"/>
      <c r="CMW679" s="303"/>
      <c r="CMX679" s="303"/>
      <c r="CMY679" s="303"/>
      <c r="CMZ679" s="303"/>
      <c r="CNA679" s="303"/>
      <c r="CNB679" s="303"/>
      <c r="CNC679" s="303"/>
      <c r="CND679" s="303"/>
      <c r="CNE679" s="303"/>
      <c r="CNF679" s="303"/>
      <c r="CNG679" s="303"/>
      <c r="CNH679" s="303"/>
      <c r="CNI679" s="303"/>
      <c r="CNJ679" s="303"/>
      <c r="CNK679" s="303"/>
      <c r="CNL679" s="303"/>
      <c r="CNM679" s="303"/>
      <c r="CNN679" s="303"/>
      <c r="CNO679" s="303"/>
      <c r="CNP679" s="303"/>
      <c r="CNQ679" s="303"/>
      <c r="CNR679" s="303"/>
      <c r="CNS679" s="303"/>
      <c r="CNT679" s="303"/>
      <c r="CNU679" s="303"/>
      <c r="CNV679" s="303"/>
      <c r="CNW679" s="303"/>
      <c r="CNX679" s="303"/>
      <c r="CNY679" s="303"/>
      <c r="CNZ679" s="303"/>
      <c r="COA679" s="303"/>
      <c r="COB679" s="303"/>
      <c r="COC679" s="303"/>
      <c r="COD679" s="303"/>
      <c r="COE679" s="303"/>
      <c r="COF679" s="303"/>
      <c r="COG679" s="303"/>
      <c r="COH679" s="303"/>
      <c r="COI679" s="303"/>
      <c r="COJ679" s="303"/>
      <c r="COK679" s="303"/>
      <c r="COL679" s="303"/>
      <c r="COM679" s="303"/>
      <c r="CON679" s="303"/>
      <c r="COO679" s="303"/>
      <c r="COP679" s="303"/>
      <c r="COQ679" s="303"/>
      <c r="COR679" s="303"/>
      <c r="COS679" s="303"/>
      <c r="COT679" s="303"/>
      <c r="COU679" s="303"/>
      <c r="COV679" s="303"/>
      <c r="COW679" s="303"/>
      <c r="COX679" s="303"/>
      <c r="COY679" s="303"/>
      <c r="COZ679" s="303"/>
      <c r="CPA679" s="303"/>
      <c r="CPB679" s="303"/>
      <c r="CPC679" s="303"/>
      <c r="CPD679" s="303"/>
      <c r="CPE679" s="303"/>
      <c r="CPF679" s="303"/>
      <c r="CPG679" s="303"/>
      <c r="CPH679" s="303"/>
      <c r="CPI679" s="303"/>
      <c r="CPJ679" s="303"/>
      <c r="CPK679" s="303"/>
      <c r="CPL679" s="303"/>
      <c r="CPM679" s="303"/>
      <c r="CPN679" s="303"/>
      <c r="CPO679" s="303"/>
      <c r="CPP679" s="303"/>
      <c r="CPQ679" s="303"/>
      <c r="CPR679" s="303"/>
      <c r="CPS679" s="303"/>
      <c r="CPT679" s="303"/>
      <c r="CPU679" s="303"/>
      <c r="CPV679" s="303"/>
      <c r="CPW679" s="303"/>
      <c r="CPX679" s="303"/>
      <c r="CPY679" s="303"/>
      <c r="CPZ679" s="303"/>
      <c r="CQA679" s="303"/>
      <c r="CQB679" s="303"/>
      <c r="CQC679" s="303"/>
      <c r="CQD679" s="303"/>
      <c r="CQE679" s="303"/>
      <c r="CQF679" s="303"/>
      <c r="CQG679" s="303"/>
      <c r="CQH679" s="303"/>
      <c r="CQI679" s="303"/>
      <c r="CQJ679" s="303"/>
      <c r="CQK679" s="303"/>
      <c r="CQL679" s="303"/>
      <c r="CQM679" s="303"/>
      <c r="CQN679" s="303"/>
      <c r="CQO679" s="303"/>
      <c r="CQP679" s="303"/>
      <c r="CQQ679" s="303"/>
      <c r="CQR679" s="303"/>
      <c r="CQS679" s="303"/>
      <c r="CQT679" s="303"/>
      <c r="CQU679" s="303"/>
      <c r="CQV679" s="303"/>
      <c r="CQW679" s="303"/>
      <c r="CQX679" s="303"/>
      <c r="CQY679" s="303"/>
      <c r="CQZ679" s="303"/>
      <c r="CRA679" s="303"/>
      <c r="CRB679" s="303"/>
      <c r="CRC679" s="303"/>
      <c r="CRD679" s="303"/>
      <c r="CRE679" s="303"/>
      <c r="CRF679" s="303"/>
      <c r="CRG679" s="303"/>
      <c r="CRH679" s="303"/>
      <c r="CRI679" s="303"/>
      <c r="CRJ679" s="303"/>
      <c r="CRK679" s="303"/>
      <c r="CRL679" s="303"/>
      <c r="CRM679" s="303"/>
      <c r="CRN679" s="303"/>
      <c r="CRO679" s="303"/>
      <c r="CRP679" s="303"/>
      <c r="CRQ679" s="303"/>
      <c r="CRR679" s="303"/>
      <c r="CRS679" s="303"/>
      <c r="CRT679" s="303"/>
      <c r="CRU679" s="303"/>
      <c r="CRV679" s="303"/>
      <c r="CRW679" s="303"/>
      <c r="CRX679" s="303"/>
      <c r="CRY679" s="303"/>
      <c r="CRZ679" s="303"/>
      <c r="CSA679" s="303"/>
      <c r="CSB679" s="303"/>
      <c r="CSC679" s="303"/>
      <c r="CSD679" s="303"/>
      <c r="CSE679" s="303"/>
      <c r="CSF679" s="303"/>
      <c r="CSG679" s="303"/>
      <c r="CSH679" s="303"/>
      <c r="CSI679" s="303"/>
      <c r="CSJ679" s="303"/>
      <c r="CSK679" s="303"/>
      <c r="CSL679" s="303"/>
      <c r="CSM679" s="303"/>
      <c r="CSN679" s="303"/>
      <c r="CSO679" s="303"/>
      <c r="CSP679" s="303"/>
      <c r="CSQ679" s="303"/>
      <c r="CSR679" s="303"/>
      <c r="CSS679" s="303"/>
      <c r="CST679" s="303"/>
      <c r="CSU679" s="303"/>
      <c r="CSV679" s="303"/>
      <c r="CSW679" s="303"/>
      <c r="CSX679" s="303"/>
      <c r="CSY679" s="303"/>
      <c r="CSZ679" s="303"/>
      <c r="CTA679" s="303"/>
      <c r="CTB679" s="303"/>
      <c r="CTC679" s="303"/>
      <c r="CTD679" s="303"/>
      <c r="CTE679" s="303"/>
      <c r="CTF679" s="303"/>
      <c r="CTG679" s="303"/>
      <c r="CTH679" s="303"/>
      <c r="CTI679" s="303"/>
      <c r="CTJ679" s="303"/>
      <c r="CTK679" s="303"/>
      <c r="CTL679" s="303"/>
      <c r="CTM679" s="303"/>
      <c r="CTN679" s="303"/>
      <c r="CTO679" s="303"/>
      <c r="CTP679" s="303"/>
      <c r="CTQ679" s="303"/>
      <c r="CTR679" s="303"/>
      <c r="CTS679" s="303"/>
      <c r="CTT679" s="303"/>
      <c r="CTU679" s="303"/>
      <c r="CTV679" s="303"/>
      <c r="CTW679" s="303"/>
      <c r="CTX679" s="303"/>
      <c r="CTY679" s="303"/>
      <c r="CTZ679" s="303"/>
      <c r="CUA679" s="303"/>
      <c r="CUB679" s="303"/>
      <c r="CUC679" s="303"/>
      <c r="CUD679" s="303"/>
      <c r="CUE679" s="303"/>
      <c r="CUF679" s="303"/>
      <c r="CUG679" s="303"/>
      <c r="CUH679" s="303"/>
      <c r="CUI679" s="303"/>
      <c r="CUJ679" s="303"/>
      <c r="CUK679" s="303"/>
      <c r="CUL679" s="303"/>
      <c r="CUM679" s="303"/>
      <c r="CUN679" s="303"/>
      <c r="CUO679" s="303"/>
      <c r="CUP679" s="303"/>
      <c r="CUQ679" s="303"/>
      <c r="CUR679" s="303"/>
      <c r="CUS679" s="303"/>
      <c r="CUT679" s="303"/>
      <c r="CUU679" s="303"/>
      <c r="CUV679" s="303"/>
      <c r="CUW679" s="303"/>
      <c r="CUX679" s="303"/>
      <c r="CUY679" s="303"/>
      <c r="CUZ679" s="303"/>
      <c r="CVA679" s="303"/>
      <c r="CVB679" s="303"/>
      <c r="CVC679" s="303"/>
      <c r="CVD679" s="303"/>
      <c r="CVE679" s="303"/>
      <c r="CVF679" s="303"/>
      <c r="CVG679" s="303"/>
      <c r="CVH679" s="303"/>
      <c r="CVI679" s="303"/>
      <c r="CVJ679" s="303"/>
      <c r="CVK679" s="303"/>
      <c r="CVL679" s="303"/>
      <c r="CVM679" s="303"/>
      <c r="CVN679" s="303"/>
      <c r="CVO679" s="303"/>
      <c r="CVP679" s="303"/>
      <c r="CVQ679" s="303"/>
      <c r="CVR679" s="303"/>
      <c r="CVS679" s="303"/>
      <c r="CVT679" s="303"/>
      <c r="CVU679" s="303"/>
      <c r="CVV679" s="303"/>
      <c r="CVW679" s="303"/>
      <c r="CVX679" s="303"/>
      <c r="CVY679" s="303"/>
      <c r="CVZ679" s="303"/>
      <c r="CWA679" s="303"/>
      <c r="CWB679" s="303"/>
      <c r="CWC679" s="303"/>
      <c r="CWD679" s="303"/>
      <c r="CWE679" s="303"/>
      <c r="CWF679" s="303"/>
      <c r="CWG679" s="303"/>
      <c r="CWH679" s="303"/>
      <c r="CWI679" s="303"/>
      <c r="CWJ679" s="303"/>
      <c r="CWK679" s="303"/>
      <c r="CWL679" s="303"/>
      <c r="CWM679" s="303"/>
      <c r="CWN679" s="303"/>
      <c r="CWO679" s="303"/>
      <c r="CWP679" s="303"/>
      <c r="CWQ679" s="303"/>
      <c r="CWR679" s="303"/>
      <c r="CWS679" s="303"/>
      <c r="CWT679" s="303"/>
      <c r="CWU679" s="303"/>
      <c r="CWV679" s="303"/>
      <c r="CWW679" s="303"/>
      <c r="CWX679" s="303"/>
      <c r="CWY679" s="303"/>
      <c r="CWZ679" s="303"/>
      <c r="CXA679" s="303"/>
      <c r="CXB679" s="303"/>
      <c r="CXC679" s="303"/>
      <c r="CXD679" s="303"/>
      <c r="CXE679" s="303"/>
      <c r="CXF679" s="303"/>
      <c r="CXG679" s="303"/>
      <c r="CXH679" s="303"/>
      <c r="CXI679" s="303"/>
      <c r="CXJ679" s="303"/>
      <c r="CXK679" s="303"/>
      <c r="CXL679" s="303"/>
      <c r="CXM679" s="303"/>
      <c r="CXN679" s="303"/>
      <c r="CXO679" s="303"/>
      <c r="CXP679" s="303"/>
      <c r="CXQ679" s="303"/>
      <c r="CXR679" s="303"/>
      <c r="CXS679" s="303"/>
      <c r="CXT679" s="303"/>
      <c r="CXU679" s="303"/>
      <c r="CXV679" s="303"/>
      <c r="CXW679" s="303"/>
      <c r="CXX679" s="303"/>
      <c r="CXY679" s="303"/>
      <c r="CXZ679" s="303"/>
      <c r="CYA679" s="303"/>
      <c r="CYB679" s="303"/>
      <c r="CYC679" s="303"/>
      <c r="CYD679" s="303"/>
      <c r="CYE679" s="303"/>
      <c r="CYF679" s="303"/>
      <c r="CYG679" s="303"/>
      <c r="CYH679" s="303"/>
      <c r="CYI679" s="303"/>
      <c r="CYJ679" s="303"/>
      <c r="CYK679" s="303"/>
      <c r="CYL679" s="303"/>
      <c r="CYM679" s="303"/>
      <c r="CYN679" s="303"/>
      <c r="CYO679" s="303"/>
      <c r="CYP679" s="303"/>
      <c r="CYQ679" s="303"/>
      <c r="CYR679" s="303"/>
      <c r="CYS679" s="303"/>
      <c r="CYT679" s="303"/>
      <c r="CYU679" s="303"/>
      <c r="CYV679" s="303"/>
      <c r="CYW679" s="303"/>
      <c r="CYX679" s="303"/>
      <c r="CYY679" s="303"/>
      <c r="CYZ679" s="303"/>
      <c r="CZA679" s="303"/>
      <c r="CZB679" s="303"/>
      <c r="CZC679" s="303"/>
      <c r="CZD679" s="303"/>
      <c r="CZE679" s="303"/>
      <c r="CZF679" s="303"/>
      <c r="CZG679" s="303"/>
      <c r="CZH679" s="303"/>
      <c r="CZI679" s="303"/>
      <c r="CZJ679" s="303"/>
      <c r="CZK679" s="303"/>
      <c r="CZL679" s="303"/>
      <c r="CZM679" s="303"/>
      <c r="CZN679" s="303"/>
      <c r="CZO679" s="303"/>
      <c r="CZP679" s="303"/>
      <c r="CZQ679" s="303"/>
      <c r="CZR679" s="303"/>
      <c r="CZS679" s="303"/>
      <c r="CZT679" s="303"/>
      <c r="CZU679" s="303"/>
      <c r="CZV679" s="303"/>
      <c r="CZW679" s="303"/>
      <c r="CZX679" s="303"/>
      <c r="CZY679" s="303"/>
      <c r="CZZ679" s="303"/>
      <c r="DAA679" s="303"/>
      <c r="DAB679" s="303"/>
      <c r="DAC679" s="303"/>
      <c r="DAD679" s="303"/>
      <c r="DAE679" s="303"/>
      <c r="DAF679" s="303"/>
      <c r="DAG679" s="303"/>
      <c r="DAH679" s="303"/>
      <c r="DAI679" s="303"/>
      <c r="DAJ679" s="303"/>
      <c r="DAK679" s="303"/>
      <c r="DAL679" s="303"/>
      <c r="DAM679" s="303"/>
      <c r="DAN679" s="303"/>
      <c r="DAO679" s="303"/>
      <c r="DAP679" s="303"/>
      <c r="DAQ679" s="303"/>
      <c r="DAR679" s="303"/>
      <c r="DAS679" s="303"/>
      <c r="DAT679" s="303"/>
      <c r="DAU679" s="303"/>
      <c r="DAV679" s="303"/>
      <c r="DAW679" s="303"/>
      <c r="DAX679" s="303"/>
      <c r="DAY679" s="303"/>
      <c r="DAZ679" s="303"/>
      <c r="DBA679" s="303"/>
      <c r="DBB679" s="303"/>
      <c r="DBC679" s="303"/>
      <c r="DBD679" s="303"/>
      <c r="DBE679" s="303"/>
      <c r="DBF679" s="303"/>
      <c r="DBG679" s="303"/>
      <c r="DBH679" s="303"/>
      <c r="DBI679" s="303"/>
      <c r="DBJ679" s="303"/>
      <c r="DBK679" s="303"/>
      <c r="DBL679" s="303"/>
      <c r="DBM679" s="303"/>
      <c r="DBN679" s="303"/>
      <c r="DBO679" s="303"/>
      <c r="DBP679" s="303"/>
      <c r="DBQ679" s="303"/>
      <c r="DBR679" s="303"/>
      <c r="DBS679" s="303"/>
      <c r="DBT679" s="303"/>
      <c r="DBU679" s="303"/>
      <c r="DBV679" s="303"/>
      <c r="DBW679" s="303"/>
      <c r="DBX679" s="303"/>
      <c r="DBY679" s="303"/>
      <c r="DBZ679" s="303"/>
      <c r="DCA679" s="303"/>
      <c r="DCB679" s="303"/>
      <c r="DCC679" s="303"/>
      <c r="DCD679" s="303"/>
      <c r="DCE679" s="303"/>
      <c r="DCF679" s="303"/>
      <c r="DCG679" s="303"/>
      <c r="DCH679" s="303"/>
      <c r="DCI679" s="303"/>
      <c r="DCJ679" s="303"/>
      <c r="DCK679" s="303"/>
      <c r="DCL679" s="303"/>
      <c r="DCM679" s="303"/>
      <c r="DCN679" s="303"/>
      <c r="DCO679" s="303"/>
      <c r="DCP679" s="303"/>
      <c r="DCQ679" s="303"/>
      <c r="DCR679" s="303"/>
      <c r="DCS679" s="303"/>
      <c r="DCT679" s="303"/>
      <c r="DCU679" s="303"/>
      <c r="DCV679" s="303"/>
      <c r="DCW679" s="303"/>
      <c r="DCX679" s="303"/>
      <c r="DCY679" s="303"/>
      <c r="DCZ679" s="303"/>
      <c r="DDA679" s="303"/>
      <c r="DDB679" s="303"/>
      <c r="DDC679" s="303"/>
      <c r="DDD679" s="303"/>
      <c r="DDE679" s="303"/>
      <c r="DDF679" s="303"/>
      <c r="DDG679" s="303"/>
      <c r="DDH679" s="303"/>
      <c r="DDI679" s="303"/>
      <c r="DDJ679" s="303"/>
      <c r="DDK679" s="303"/>
      <c r="DDL679" s="303"/>
      <c r="DDM679" s="303"/>
      <c r="DDN679" s="303"/>
      <c r="DDO679" s="303"/>
      <c r="DDP679" s="303"/>
      <c r="DDQ679" s="303"/>
      <c r="DDR679" s="303"/>
      <c r="DDS679" s="303"/>
      <c r="DDT679" s="303"/>
      <c r="DDU679" s="303"/>
      <c r="DDV679" s="303"/>
      <c r="DDW679" s="303"/>
      <c r="DDX679" s="303"/>
      <c r="DDY679" s="303"/>
      <c r="DDZ679" s="303"/>
      <c r="DEA679" s="303"/>
      <c r="DEB679" s="303"/>
      <c r="DEC679" s="303"/>
      <c r="DED679" s="303"/>
      <c r="DEE679" s="303"/>
      <c r="DEF679" s="303"/>
      <c r="DEG679" s="303"/>
      <c r="DEH679" s="303"/>
      <c r="DEI679" s="303"/>
      <c r="DEJ679" s="303"/>
      <c r="DEK679" s="303"/>
      <c r="DEL679" s="303"/>
      <c r="DEM679" s="303"/>
      <c r="DEN679" s="303"/>
      <c r="DEO679" s="303"/>
      <c r="DEP679" s="303"/>
      <c r="DEQ679" s="303"/>
      <c r="DER679" s="303"/>
      <c r="DES679" s="303"/>
      <c r="DET679" s="303"/>
      <c r="DEU679" s="303"/>
      <c r="DEV679" s="303"/>
      <c r="DEW679" s="303"/>
      <c r="DEX679" s="303"/>
      <c r="DEY679" s="303"/>
      <c r="DEZ679" s="303"/>
      <c r="DFA679" s="303"/>
      <c r="DFB679" s="303"/>
      <c r="DFC679" s="303"/>
      <c r="DFD679" s="303"/>
      <c r="DFE679" s="303"/>
      <c r="DFF679" s="303"/>
      <c r="DFG679" s="303"/>
      <c r="DFH679" s="303"/>
      <c r="DFI679" s="303"/>
      <c r="DFJ679" s="303"/>
      <c r="DFK679" s="303"/>
      <c r="DFL679" s="303"/>
      <c r="DFM679" s="303"/>
      <c r="DFN679" s="303"/>
      <c r="DFO679" s="303"/>
      <c r="DFP679" s="303"/>
      <c r="DFQ679" s="303"/>
      <c r="DFR679" s="303"/>
      <c r="DFS679" s="303"/>
      <c r="DFT679" s="303"/>
      <c r="DFU679" s="303"/>
      <c r="DFV679" s="303"/>
      <c r="DFW679" s="303"/>
      <c r="DFX679" s="303"/>
      <c r="DFY679" s="303"/>
      <c r="DFZ679" s="303"/>
      <c r="DGA679" s="303"/>
      <c r="DGB679" s="303"/>
      <c r="DGC679" s="303"/>
      <c r="DGD679" s="303"/>
      <c r="DGE679" s="303"/>
      <c r="DGF679" s="303"/>
      <c r="DGG679" s="303"/>
      <c r="DGH679" s="303"/>
      <c r="DGI679" s="303"/>
      <c r="DGJ679" s="303"/>
      <c r="DGK679" s="303"/>
      <c r="DGL679" s="303"/>
      <c r="DGM679" s="303"/>
      <c r="DGN679" s="303"/>
      <c r="DGO679" s="303"/>
      <c r="DGP679" s="303"/>
      <c r="DGQ679" s="303"/>
      <c r="DGR679" s="303"/>
      <c r="DGS679" s="303"/>
      <c r="DGT679" s="303"/>
      <c r="DGU679" s="303"/>
      <c r="DGV679" s="303"/>
      <c r="DGW679" s="303"/>
      <c r="DGX679" s="303"/>
      <c r="DGY679" s="303"/>
      <c r="DGZ679" s="303"/>
      <c r="DHA679" s="303"/>
      <c r="DHB679" s="303"/>
      <c r="DHC679" s="303"/>
      <c r="DHD679" s="303"/>
      <c r="DHE679" s="303"/>
      <c r="DHF679" s="303"/>
      <c r="DHG679" s="303"/>
      <c r="DHH679" s="303"/>
      <c r="DHI679" s="303"/>
      <c r="DHJ679" s="303"/>
      <c r="DHK679" s="303"/>
      <c r="DHL679" s="303"/>
      <c r="DHM679" s="303"/>
      <c r="DHN679" s="303"/>
      <c r="DHO679" s="303"/>
      <c r="DHP679" s="303"/>
      <c r="DHQ679" s="303"/>
      <c r="DHR679" s="303"/>
      <c r="DHS679" s="303"/>
      <c r="DHT679" s="303"/>
      <c r="DHU679" s="303"/>
      <c r="DHV679" s="303"/>
      <c r="DHW679" s="303"/>
      <c r="DHX679" s="303"/>
      <c r="DHY679" s="303"/>
      <c r="DHZ679" s="303"/>
      <c r="DIA679" s="303"/>
      <c r="DIB679" s="303"/>
      <c r="DIC679" s="303"/>
      <c r="DID679" s="303"/>
      <c r="DIE679" s="303"/>
      <c r="DIF679" s="303"/>
      <c r="DIG679" s="303"/>
      <c r="DIH679" s="303"/>
      <c r="DII679" s="303"/>
      <c r="DIJ679" s="303"/>
      <c r="DIK679" s="303"/>
      <c r="DIL679" s="303"/>
      <c r="DIM679" s="303"/>
      <c r="DIN679" s="303"/>
      <c r="DIO679" s="303"/>
      <c r="DIP679" s="303"/>
      <c r="DIQ679" s="303"/>
      <c r="DIR679" s="303"/>
      <c r="DIS679" s="303"/>
      <c r="DIT679" s="303"/>
      <c r="DIU679" s="303"/>
      <c r="DIV679" s="303"/>
      <c r="DIW679" s="303"/>
      <c r="DIX679" s="303"/>
      <c r="DIY679" s="303"/>
      <c r="DIZ679" s="303"/>
      <c r="DJA679" s="303"/>
      <c r="DJB679" s="303"/>
      <c r="DJC679" s="303"/>
      <c r="DJD679" s="303"/>
      <c r="DJE679" s="303"/>
      <c r="DJF679" s="303"/>
      <c r="DJG679" s="303"/>
      <c r="DJH679" s="303"/>
      <c r="DJI679" s="303"/>
      <c r="DJJ679" s="303"/>
      <c r="DJK679" s="303"/>
      <c r="DJL679" s="303"/>
      <c r="DJM679" s="303"/>
      <c r="DJN679" s="303"/>
      <c r="DJO679" s="303"/>
      <c r="DJP679" s="303"/>
      <c r="DJQ679" s="303"/>
      <c r="DJR679" s="303"/>
      <c r="DJS679" s="303"/>
      <c r="DJT679" s="303"/>
      <c r="DJU679" s="303"/>
      <c r="DJV679" s="303"/>
      <c r="DJW679" s="303"/>
      <c r="DJX679" s="303"/>
      <c r="DJY679" s="303"/>
      <c r="DJZ679" s="303"/>
      <c r="DKA679" s="303"/>
      <c r="DKB679" s="303"/>
      <c r="DKC679" s="303"/>
      <c r="DKD679" s="303"/>
      <c r="DKE679" s="303"/>
      <c r="DKF679" s="303"/>
      <c r="DKG679" s="303"/>
      <c r="DKH679" s="303"/>
      <c r="DKI679" s="303"/>
      <c r="DKJ679" s="303"/>
      <c r="DKK679" s="303"/>
      <c r="DKL679" s="303"/>
      <c r="DKM679" s="303"/>
      <c r="DKN679" s="303"/>
      <c r="DKO679" s="303"/>
      <c r="DKP679" s="303"/>
      <c r="DKQ679" s="303"/>
      <c r="DKR679" s="303"/>
      <c r="DKS679" s="303"/>
      <c r="DKT679" s="303"/>
      <c r="DKU679" s="303"/>
      <c r="DKV679" s="303"/>
      <c r="DKW679" s="303"/>
      <c r="DKX679" s="303"/>
      <c r="DKY679" s="303"/>
      <c r="DKZ679" s="303"/>
      <c r="DLA679" s="303"/>
      <c r="DLB679" s="303"/>
      <c r="DLC679" s="303"/>
      <c r="DLD679" s="303"/>
      <c r="DLE679" s="303"/>
      <c r="DLF679" s="303"/>
      <c r="DLG679" s="303"/>
      <c r="DLH679" s="303"/>
      <c r="DLI679" s="303"/>
      <c r="DLJ679" s="303"/>
      <c r="DLK679" s="303"/>
      <c r="DLL679" s="303"/>
      <c r="DLM679" s="303"/>
      <c r="DLN679" s="303"/>
      <c r="DLO679" s="303"/>
      <c r="DLP679" s="303"/>
      <c r="DLQ679" s="303"/>
      <c r="DLR679" s="303"/>
      <c r="DLS679" s="303"/>
      <c r="DLT679" s="303"/>
      <c r="DLU679" s="303"/>
      <c r="DLV679" s="303"/>
      <c r="DLW679" s="303"/>
      <c r="DLX679" s="303"/>
      <c r="DLY679" s="303"/>
      <c r="DLZ679" s="303"/>
      <c r="DMA679" s="303"/>
      <c r="DMB679" s="303"/>
      <c r="DMC679" s="303"/>
      <c r="DMD679" s="303"/>
      <c r="DME679" s="303"/>
      <c r="DMF679" s="303"/>
      <c r="DMG679" s="303"/>
      <c r="DMH679" s="303"/>
      <c r="DMI679" s="303"/>
      <c r="DMJ679" s="303"/>
      <c r="DMK679" s="303"/>
      <c r="DML679" s="303"/>
      <c r="DMM679" s="303"/>
      <c r="DMN679" s="303"/>
      <c r="DMO679" s="303"/>
      <c r="DMP679" s="303"/>
      <c r="DMQ679" s="303"/>
      <c r="DMR679" s="303"/>
      <c r="DMS679" s="303"/>
      <c r="DMT679" s="303"/>
      <c r="DMU679" s="303"/>
      <c r="DMV679" s="303"/>
      <c r="DMW679" s="303"/>
      <c r="DMX679" s="303"/>
      <c r="DMY679" s="303"/>
      <c r="DMZ679" s="303"/>
      <c r="DNA679" s="303"/>
      <c r="DNB679" s="303"/>
      <c r="DNC679" s="303"/>
      <c r="DND679" s="303"/>
      <c r="DNE679" s="303"/>
      <c r="DNF679" s="303"/>
      <c r="DNG679" s="303"/>
      <c r="DNH679" s="303"/>
      <c r="DNI679" s="303"/>
      <c r="DNJ679" s="303"/>
      <c r="DNK679" s="303"/>
      <c r="DNL679" s="303"/>
      <c r="DNM679" s="303"/>
      <c r="DNN679" s="303"/>
      <c r="DNO679" s="303"/>
      <c r="DNP679" s="303"/>
      <c r="DNQ679" s="303"/>
      <c r="DNR679" s="303"/>
      <c r="DNS679" s="303"/>
      <c r="DNT679" s="303"/>
      <c r="DNU679" s="303"/>
      <c r="DNV679" s="303"/>
      <c r="DNW679" s="303"/>
      <c r="DNX679" s="303"/>
      <c r="DNY679" s="303"/>
      <c r="DNZ679" s="303"/>
      <c r="DOA679" s="303"/>
      <c r="DOB679" s="303"/>
      <c r="DOC679" s="303"/>
      <c r="DOD679" s="303"/>
      <c r="DOE679" s="303"/>
      <c r="DOF679" s="303"/>
      <c r="DOG679" s="303"/>
      <c r="DOH679" s="303"/>
      <c r="DOI679" s="303"/>
      <c r="DOJ679" s="303"/>
      <c r="DOK679" s="303"/>
      <c r="DOL679" s="303"/>
      <c r="DOM679" s="303"/>
      <c r="DON679" s="303"/>
      <c r="DOO679" s="303"/>
      <c r="DOP679" s="303"/>
      <c r="DOQ679" s="303"/>
      <c r="DOR679" s="303"/>
      <c r="DOS679" s="303"/>
      <c r="DOT679" s="303"/>
      <c r="DOU679" s="303"/>
      <c r="DOV679" s="303"/>
      <c r="DOW679" s="303"/>
      <c r="DOX679" s="303"/>
      <c r="DOY679" s="303"/>
      <c r="DOZ679" s="303"/>
      <c r="DPA679" s="303"/>
      <c r="DPB679" s="303"/>
      <c r="DPC679" s="303"/>
      <c r="DPD679" s="303"/>
      <c r="DPE679" s="303"/>
      <c r="DPF679" s="303"/>
      <c r="DPG679" s="303"/>
      <c r="DPH679" s="303"/>
      <c r="DPI679" s="303"/>
      <c r="DPJ679" s="303"/>
      <c r="DPK679" s="303"/>
      <c r="DPL679" s="303"/>
      <c r="DPM679" s="303"/>
      <c r="DPN679" s="303"/>
      <c r="DPO679" s="303"/>
      <c r="DPP679" s="303"/>
      <c r="DPQ679" s="303"/>
      <c r="DPR679" s="303"/>
      <c r="DPS679" s="303"/>
      <c r="DPT679" s="303"/>
      <c r="DPU679" s="303"/>
      <c r="DPV679" s="303"/>
      <c r="DPW679" s="303"/>
      <c r="DPX679" s="303"/>
      <c r="DPY679" s="303"/>
      <c r="DPZ679" s="303"/>
      <c r="DQA679" s="303"/>
      <c r="DQB679" s="303"/>
      <c r="DQC679" s="303"/>
      <c r="DQD679" s="303"/>
      <c r="DQE679" s="303"/>
      <c r="DQF679" s="303"/>
      <c r="DQG679" s="303"/>
      <c r="DQH679" s="303"/>
      <c r="DQI679" s="303"/>
      <c r="DQJ679" s="303"/>
      <c r="DQK679" s="303"/>
      <c r="DQL679" s="303"/>
      <c r="DQM679" s="303"/>
      <c r="DQN679" s="303"/>
      <c r="DQO679" s="303"/>
      <c r="DQP679" s="303"/>
      <c r="DQQ679" s="303"/>
      <c r="DQR679" s="303"/>
      <c r="DQS679" s="303"/>
      <c r="DQT679" s="303"/>
      <c r="DQU679" s="303"/>
      <c r="DQV679" s="303"/>
      <c r="DQW679" s="303"/>
      <c r="DQX679" s="303"/>
      <c r="DQY679" s="303"/>
      <c r="DQZ679" s="303"/>
      <c r="DRA679" s="303"/>
      <c r="DRB679" s="303"/>
      <c r="DRC679" s="303"/>
      <c r="DRD679" s="303"/>
      <c r="DRE679" s="303"/>
      <c r="DRF679" s="303"/>
      <c r="DRG679" s="303"/>
      <c r="DRH679" s="303"/>
      <c r="DRI679" s="303"/>
      <c r="DRJ679" s="303"/>
      <c r="DRK679" s="303"/>
      <c r="DRL679" s="303"/>
      <c r="DRM679" s="303"/>
      <c r="DRN679" s="303"/>
      <c r="DRO679" s="303"/>
      <c r="DRP679" s="303"/>
      <c r="DRQ679" s="303"/>
      <c r="DRR679" s="303"/>
      <c r="DRS679" s="303"/>
      <c r="DRT679" s="303"/>
      <c r="DRU679" s="303"/>
      <c r="DRV679" s="303"/>
      <c r="DRW679" s="303"/>
      <c r="DRX679" s="303"/>
      <c r="DRY679" s="303"/>
      <c r="DRZ679" s="303"/>
      <c r="DSA679" s="303"/>
      <c r="DSB679" s="303"/>
      <c r="DSC679" s="303"/>
      <c r="DSD679" s="303"/>
      <c r="DSE679" s="303"/>
      <c r="DSF679" s="303"/>
      <c r="DSG679" s="303"/>
      <c r="DSH679" s="303"/>
      <c r="DSI679" s="303"/>
      <c r="DSJ679" s="303"/>
      <c r="DSK679" s="303"/>
      <c r="DSL679" s="303"/>
      <c r="DSM679" s="303"/>
      <c r="DSN679" s="303"/>
      <c r="DSO679" s="303"/>
      <c r="DSP679" s="303"/>
      <c r="DSQ679" s="303"/>
      <c r="DSR679" s="303"/>
      <c r="DSS679" s="303"/>
      <c r="DST679" s="303"/>
      <c r="DSU679" s="303"/>
      <c r="DSV679" s="303"/>
      <c r="DSW679" s="303"/>
      <c r="DSX679" s="303"/>
      <c r="DSY679" s="303"/>
      <c r="DSZ679" s="303"/>
      <c r="DTA679" s="303"/>
      <c r="DTB679" s="303"/>
      <c r="DTC679" s="303"/>
      <c r="DTD679" s="303"/>
      <c r="DTE679" s="303"/>
      <c r="DTF679" s="303"/>
      <c r="DTG679" s="303"/>
      <c r="DTH679" s="303"/>
      <c r="DTI679" s="303"/>
      <c r="DTJ679" s="303"/>
      <c r="DTK679" s="303"/>
      <c r="DTL679" s="303"/>
      <c r="DTM679" s="303"/>
      <c r="DTN679" s="303"/>
      <c r="DTO679" s="303"/>
      <c r="DTP679" s="303"/>
      <c r="DTQ679" s="303"/>
      <c r="DTR679" s="303"/>
      <c r="DTS679" s="303"/>
      <c r="DTT679" s="303"/>
      <c r="DTU679" s="303"/>
      <c r="DTV679" s="303"/>
      <c r="DTW679" s="303"/>
      <c r="DTX679" s="303"/>
      <c r="DTY679" s="303"/>
      <c r="DTZ679" s="303"/>
      <c r="DUA679" s="303"/>
      <c r="DUB679" s="303"/>
      <c r="DUC679" s="303"/>
      <c r="DUD679" s="303"/>
      <c r="DUE679" s="303"/>
      <c r="DUF679" s="303"/>
      <c r="DUG679" s="303"/>
      <c r="DUH679" s="303"/>
      <c r="DUI679" s="303"/>
      <c r="DUJ679" s="303"/>
      <c r="DUK679" s="303"/>
      <c r="DUL679" s="303"/>
      <c r="DUM679" s="303"/>
      <c r="DUN679" s="303"/>
      <c r="DUO679" s="303"/>
      <c r="DUP679" s="303"/>
      <c r="DUQ679" s="303"/>
      <c r="DUR679" s="303"/>
      <c r="DUS679" s="303"/>
      <c r="DUT679" s="303"/>
      <c r="DUU679" s="303"/>
      <c r="DUV679" s="303"/>
      <c r="DUW679" s="303"/>
      <c r="DUX679" s="303"/>
      <c r="DUY679" s="303"/>
      <c r="DUZ679" s="303"/>
      <c r="DVA679" s="303"/>
      <c r="DVB679" s="303"/>
      <c r="DVC679" s="303"/>
      <c r="DVD679" s="303"/>
      <c r="DVE679" s="303"/>
      <c r="DVF679" s="303"/>
      <c r="DVG679" s="303"/>
      <c r="DVH679" s="303"/>
      <c r="DVI679" s="303"/>
      <c r="DVJ679" s="303"/>
      <c r="DVK679" s="303"/>
      <c r="DVL679" s="303"/>
      <c r="DVM679" s="303"/>
      <c r="DVN679" s="303"/>
      <c r="DVO679" s="303"/>
      <c r="DVP679" s="303"/>
      <c r="DVQ679" s="303"/>
      <c r="DVR679" s="303"/>
      <c r="DVS679" s="303"/>
      <c r="DVT679" s="303"/>
      <c r="DVU679" s="303"/>
      <c r="DVV679" s="303"/>
      <c r="DVW679" s="303"/>
      <c r="DVX679" s="303"/>
      <c r="DVY679" s="303"/>
      <c r="DVZ679" s="303"/>
      <c r="DWA679" s="303"/>
      <c r="DWB679" s="303"/>
      <c r="DWC679" s="303"/>
      <c r="DWD679" s="303"/>
      <c r="DWE679" s="303"/>
      <c r="DWF679" s="303"/>
      <c r="DWG679" s="303"/>
      <c r="DWH679" s="303"/>
      <c r="DWI679" s="303"/>
      <c r="DWJ679" s="303"/>
      <c r="DWK679" s="303"/>
      <c r="DWL679" s="303"/>
      <c r="DWM679" s="303"/>
      <c r="DWN679" s="303"/>
      <c r="DWO679" s="303"/>
      <c r="DWP679" s="303"/>
      <c r="DWQ679" s="303"/>
      <c r="DWR679" s="303"/>
      <c r="DWS679" s="303"/>
      <c r="DWT679" s="303"/>
      <c r="DWU679" s="303"/>
      <c r="DWV679" s="303"/>
      <c r="DWW679" s="303"/>
      <c r="DWX679" s="303"/>
      <c r="DWY679" s="303"/>
      <c r="DWZ679" s="303"/>
      <c r="DXA679" s="303"/>
      <c r="DXB679" s="303"/>
      <c r="DXC679" s="303"/>
      <c r="DXD679" s="303"/>
      <c r="DXE679" s="303"/>
      <c r="DXF679" s="303"/>
      <c r="DXG679" s="303"/>
      <c r="DXH679" s="303"/>
      <c r="DXI679" s="303"/>
      <c r="DXJ679" s="303"/>
      <c r="DXK679" s="303"/>
      <c r="DXL679" s="303"/>
      <c r="DXM679" s="303"/>
      <c r="DXN679" s="303"/>
      <c r="DXO679" s="303"/>
      <c r="DXP679" s="303"/>
      <c r="DXQ679" s="303"/>
      <c r="DXR679" s="303"/>
      <c r="DXS679" s="303"/>
      <c r="DXT679" s="303"/>
      <c r="DXU679" s="303"/>
      <c r="DXV679" s="303"/>
      <c r="DXW679" s="303"/>
      <c r="DXX679" s="303"/>
      <c r="DXY679" s="303"/>
      <c r="DXZ679" s="303"/>
      <c r="DYA679" s="303"/>
      <c r="DYB679" s="303"/>
      <c r="DYC679" s="303"/>
      <c r="DYD679" s="303"/>
      <c r="DYE679" s="303"/>
      <c r="DYF679" s="303"/>
      <c r="DYG679" s="303"/>
      <c r="DYH679" s="303"/>
      <c r="DYI679" s="303"/>
      <c r="DYJ679" s="303"/>
      <c r="DYK679" s="303"/>
      <c r="DYL679" s="303"/>
      <c r="DYM679" s="303"/>
      <c r="DYN679" s="303"/>
      <c r="DYO679" s="303"/>
      <c r="DYP679" s="303"/>
      <c r="DYQ679" s="303"/>
      <c r="DYR679" s="303"/>
      <c r="DYS679" s="303"/>
      <c r="DYT679" s="303"/>
      <c r="DYU679" s="303"/>
      <c r="DYV679" s="303"/>
      <c r="DYW679" s="303"/>
      <c r="DYX679" s="303"/>
      <c r="DYY679" s="303"/>
      <c r="DYZ679" s="303"/>
      <c r="DZA679" s="303"/>
      <c r="DZB679" s="303"/>
      <c r="DZC679" s="303"/>
      <c r="DZD679" s="303"/>
      <c r="DZE679" s="303"/>
      <c r="DZF679" s="303"/>
      <c r="DZG679" s="303"/>
      <c r="DZH679" s="303"/>
      <c r="DZI679" s="303"/>
      <c r="DZJ679" s="303"/>
      <c r="DZK679" s="303"/>
      <c r="DZL679" s="303"/>
      <c r="DZM679" s="303"/>
      <c r="DZN679" s="303"/>
      <c r="DZO679" s="303"/>
      <c r="DZP679" s="303"/>
      <c r="DZQ679" s="303"/>
      <c r="DZR679" s="303"/>
      <c r="DZS679" s="303"/>
      <c r="DZT679" s="303"/>
      <c r="DZU679" s="303"/>
      <c r="DZV679" s="303"/>
      <c r="DZW679" s="303"/>
      <c r="DZX679" s="303"/>
      <c r="DZY679" s="303"/>
      <c r="DZZ679" s="303"/>
      <c r="EAA679" s="303"/>
      <c r="EAB679" s="303"/>
      <c r="EAC679" s="303"/>
      <c r="EAD679" s="303"/>
      <c r="EAE679" s="303"/>
      <c r="EAF679" s="303"/>
      <c r="EAG679" s="303"/>
      <c r="EAH679" s="303"/>
      <c r="EAI679" s="303"/>
      <c r="EAJ679" s="303"/>
      <c r="EAK679" s="303"/>
      <c r="EAL679" s="303"/>
      <c r="EAM679" s="303"/>
      <c r="EAN679" s="303"/>
      <c r="EAO679" s="303"/>
      <c r="EAP679" s="303"/>
      <c r="EAQ679" s="303"/>
      <c r="EAR679" s="303"/>
      <c r="EAS679" s="303"/>
      <c r="EAT679" s="303"/>
      <c r="EAU679" s="303"/>
      <c r="EAV679" s="303"/>
      <c r="EAW679" s="303"/>
      <c r="EAX679" s="303"/>
      <c r="EAY679" s="303"/>
      <c r="EAZ679" s="303"/>
      <c r="EBA679" s="303"/>
      <c r="EBB679" s="303"/>
      <c r="EBC679" s="303"/>
      <c r="EBD679" s="303"/>
      <c r="EBE679" s="303"/>
      <c r="EBF679" s="303"/>
      <c r="EBG679" s="303"/>
      <c r="EBH679" s="303"/>
      <c r="EBI679" s="303"/>
      <c r="EBJ679" s="303"/>
      <c r="EBK679" s="303"/>
      <c r="EBL679" s="303"/>
      <c r="EBM679" s="303"/>
      <c r="EBN679" s="303"/>
      <c r="EBO679" s="303"/>
      <c r="EBP679" s="303"/>
      <c r="EBQ679" s="303"/>
      <c r="EBR679" s="303"/>
      <c r="EBS679" s="303"/>
      <c r="EBT679" s="303"/>
      <c r="EBU679" s="303"/>
      <c r="EBV679" s="303"/>
      <c r="EBW679" s="303"/>
      <c r="EBX679" s="303"/>
      <c r="EBY679" s="303"/>
      <c r="EBZ679" s="303"/>
      <c r="ECA679" s="303"/>
      <c r="ECB679" s="303"/>
      <c r="ECC679" s="303"/>
      <c r="ECD679" s="303"/>
      <c r="ECE679" s="303"/>
      <c r="ECF679" s="303"/>
      <c r="ECG679" s="303"/>
      <c r="ECH679" s="303"/>
      <c r="ECI679" s="303"/>
      <c r="ECJ679" s="303"/>
      <c r="ECK679" s="303"/>
      <c r="ECL679" s="303"/>
      <c r="ECM679" s="303"/>
      <c r="ECN679" s="303"/>
      <c r="ECO679" s="303"/>
      <c r="ECP679" s="303"/>
      <c r="ECQ679" s="303"/>
      <c r="ECR679" s="303"/>
      <c r="ECS679" s="303"/>
      <c r="ECT679" s="303"/>
      <c r="ECU679" s="303"/>
      <c r="ECV679" s="303"/>
      <c r="ECW679" s="303"/>
      <c r="ECX679" s="303"/>
      <c r="ECY679" s="303"/>
      <c r="ECZ679" s="303"/>
      <c r="EDA679" s="303"/>
      <c r="EDB679" s="303"/>
      <c r="EDC679" s="303"/>
      <c r="EDD679" s="303"/>
      <c r="EDE679" s="303"/>
      <c r="EDF679" s="303"/>
      <c r="EDG679" s="303"/>
      <c r="EDH679" s="303"/>
      <c r="EDI679" s="303"/>
      <c r="EDJ679" s="303"/>
      <c r="EDK679" s="303"/>
      <c r="EDL679" s="303"/>
      <c r="EDM679" s="303"/>
      <c r="EDN679" s="303"/>
      <c r="EDO679" s="303"/>
      <c r="EDP679" s="303"/>
      <c r="EDQ679" s="303"/>
      <c r="EDR679" s="303"/>
      <c r="EDS679" s="303"/>
      <c r="EDT679" s="303"/>
      <c r="EDU679" s="303"/>
      <c r="EDV679" s="303"/>
      <c r="EDW679" s="303"/>
      <c r="EDX679" s="303"/>
      <c r="EDY679" s="303"/>
      <c r="EDZ679" s="303"/>
      <c r="EEA679" s="303"/>
      <c r="EEB679" s="303"/>
      <c r="EEC679" s="303"/>
      <c r="EED679" s="303"/>
      <c r="EEE679" s="303"/>
      <c r="EEF679" s="303"/>
      <c r="EEG679" s="303"/>
      <c r="EEH679" s="303"/>
      <c r="EEI679" s="303"/>
      <c r="EEJ679" s="303"/>
      <c r="EEK679" s="303"/>
      <c r="EEL679" s="303"/>
      <c r="EEM679" s="303"/>
      <c r="EEN679" s="303"/>
      <c r="EEO679" s="303"/>
      <c r="EEP679" s="303"/>
      <c r="EEQ679" s="303"/>
      <c r="EER679" s="303"/>
      <c r="EES679" s="303"/>
      <c r="EET679" s="303"/>
      <c r="EEU679" s="303"/>
      <c r="EEV679" s="303"/>
      <c r="EEW679" s="303"/>
      <c r="EEX679" s="303"/>
      <c r="EEY679" s="303"/>
      <c r="EEZ679" s="303"/>
      <c r="EFA679" s="303"/>
      <c r="EFB679" s="303"/>
      <c r="EFC679" s="303"/>
      <c r="EFD679" s="303"/>
      <c r="EFE679" s="303"/>
      <c r="EFF679" s="303"/>
      <c r="EFG679" s="303"/>
      <c r="EFH679" s="303"/>
      <c r="EFI679" s="303"/>
      <c r="EFJ679" s="303"/>
      <c r="EFK679" s="303"/>
      <c r="EFL679" s="303"/>
      <c r="EFM679" s="303"/>
      <c r="EFN679" s="303"/>
      <c r="EFO679" s="303"/>
      <c r="EFP679" s="303"/>
      <c r="EFQ679" s="303"/>
      <c r="EFR679" s="303"/>
      <c r="EFS679" s="303"/>
      <c r="EFT679" s="303"/>
      <c r="EFU679" s="303"/>
      <c r="EFV679" s="303"/>
      <c r="EFW679" s="303"/>
      <c r="EFX679" s="303"/>
      <c r="EFY679" s="303"/>
      <c r="EFZ679" s="303"/>
      <c r="EGA679" s="303"/>
      <c r="EGB679" s="303"/>
      <c r="EGC679" s="303"/>
      <c r="EGD679" s="303"/>
      <c r="EGE679" s="303"/>
      <c r="EGF679" s="303"/>
      <c r="EGG679" s="303"/>
      <c r="EGH679" s="303"/>
      <c r="EGI679" s="303"/>
      <c r="EGJ679" s="303"/>
      <c r="EGK679" s="303"/>
      <c r="EGL679" s="303"/>
      <c r="EGM679" s="303"/>
      <c r="EGN679" s="303"/>
      <c r="EGO679" s="303"/>
      <c r="EGP679" s="303"/>
      <c r="EGQ679" s="303"/>
      <c r="EGR679" s="303"/>
      <c r="EGS679" s="303"/>
      <c r="EGT679" s="303"/>
      <c r="EGU679" s="303"/>
      <c r="EGV679" s="303"/>
      <c r="EGW679" s="303"/>
      <c r="EGX679" s="303"/>
      <c r="EGY679" s="303"/>
      <c r="EGZ679" s="303"/>
      <c r="EHA679" s="303"/>
      <c r="EHB679" s="303"/>
      <c r="EHC679" s="303"/>
      <c r="EHD679" s="303"/>
      <c r="EHE679" s="303"/>
      <c r="EHF679" s="303"/>
      <c r="EHG679" s="303"/>
      <c r="EHH679" s="303"/>
      <c r="EHI679" s="303"/>
      <c r="EHJ679" s="303"/>
      <c r="EHK679" s="303"/>
      <c r="EHL679" s="303"/>
      <c r="EHM679" s="303"/>
      <c r="EHN679" s="303"/>
      <c r="EHO679" s="303"/>
      <c r="EHP679" s="303"/>
      <c r="EHQ679" s="303"/>
      <c r="EHR679" s="303"/>
      <c r="EHS679" s="303"/>
      <c r="EHT679" s="303"/>
      <c r="EHU679" s="303"/>
      <c r="EHV679" s="303"/>
      <c r="EHW679" s="303"/>
      <c r="EHX679" s="303"/>
      <c r="EHY679" s="303"/>
      <c r="EHZ679" s="303"/>
      <c r="EIA679" s="303"/>
      <c r="EIB679" s="303"/>
      <c r="EIC679" s="303"/>
      <c r="EID679" s="303"/>
      <c r="EIE679" s="303"/>
      <c r="EIF679" s="303"/>
      <c r="EIG679" s="303"/>
      <c r="EIH679" s="303"/>
      <c r="EII679" s="303"/>
      <c r="EIJ679" s="303"/>
      <c r="EIK679" s="303"/>
      <c r="EIL679" s="303"/>
      <c r="EIM679" s="303"/>
      <c r="EIN679" s="303"/>
      <c r="EIO679" s="303"/>
      <c r="EIP679" s="303"/>
      <c r="EIQ679" s="303"/>
      <c r="EIR679" s="303"/>
      <c r="EIS679" s="303"/>
      <c r="EIT679" s="303"/>
      <c r="EIU679" s="303"/>
      <c r="EIV679" s="303"/>
      <c r="EIW679" s="303"/>
      <c r="EIX679" s="303"/>
      <c r="EIY679" s="303"/>
      <c r="EIZ679" s="303"/>
      <c r="EJA679" s="303"/>
      <c r="EJB679" s="303"/>
      <c r="EJC679" s="303"/>
      <c r="EJD679" s="303"/>
      <c r="EJE679" s="303"/>
      <c r="EJF679" s="303"/>
      <c r="EJG679" s="303"/>
      <c r="EJH679" s="303"/>
      <c r="EJI679" s="303"/>
      <c r="EJJ679" s="303"/>
      <c r="EJK679" s="303"/>
      <c r="EJL679" s="303"/>
      <c r="EJM679" s="303"/>
      <c r="EJN679" s="303"/>
      <c r="EJO679" s="303"/>
      <c r="EJP679" s="303"/>
      <c r="EJQ679" s="303"/>
      <c r="EJR679" s="303"/>
      <c r="EJS679" s="303"/>
      <c r="EJT679" s="303"/>
      <c r="EJU679" s="303"/>
      <c r="EJV679" s="303"/>
      <c r="EJW679" s="303"/>
      <c r="EJX679" s="303"/>
      <c r="EJY679" s="303"/>
      <c r="EJZ679" s="303"/>
      <c r="EKA679" s="303"/>
      <c r="EKB679" s="303"/>
      <c r="EKC679" s="303"/>
      <c r="EKD679" s="303"/>
      <c r="EKE679" s="303"/>
      <c r="EKF679" s="303"/>
      <c r="EKG679" s="303"/>
      <c r="EKH679" s="303"/>
      <c r="EKI679" s="303"/>
      <c r="EKJ679" s="303"/>
      <c r="EKK679" s="303"/>
      <c r="EKL679" s="303"/>
      <c r="EKM679" s="303"/>
      <c r="EKN679" s="303"/>
      <c r="EKO679" s="303"/>
      <c r="EKP679" s="303"/>
      <c r="EKQ679" s="303"/>
      <c r="EKR679" s="303"/>
      <c r="EKS679" s="303"/>
      <c r="EKT679" s="303"/>
      <c r="EKU679" s="303"/>
      <c r="EKV679" s="303"/>
      <c r="EKW679" s="303"/>
      <c r="EKX679" s="303"/>
      <c r="EKY679" s="303"/>
      <c r="EKZ679" s="303"/>
      <c r="ELA679" s="303"/>
      <c r="ELB679" s="303"/>
      <c r="ELC679" s="303"/>
      <c r="ELD679" s="303"/>
      <c r="ELE679" s="303"/>
      <c r="ELF679" s="303"/>
      <c r="ELG679" s="303"/>
      <c r="ELH679" s="303"/>
      <c r="ELI679" s="303"/>
      <c r="ELJ679" s="303"/>
      <c r="ELK679" s="303"/>
      <c r="ELL679" s="303"/>
      <c r="ELM679" s="303"/>
      <c r="ELN679" s="303"/>
      <c r="ELO679" s="303"/>
      <c r="ELP679" s="303"/>
      <c r="ELQ679" s="303"/>
      <c r="ELR679" s="303"/>
      <c r="ELS679" s="303"/>
      <c r="ELT679" s="303"/>
      <c r="ELU679" s="303"/>
      <c r="ELV679" s="303"/>
      <c r="ELW679" s="303"/>
      <c r="ELX679" s="303"/>
      <c r="ELY679" s="303"/>
      <c r="ELZ679" s="303"/>
      <c r="EMA679" s="303"/>
      <c r="EMB679" s="303"/>
      <c r="EMC679" s="303"/>
      <c r="EMD679" s="303"/>
      <c r="EME679" s="303"/>
      <c r="EMF679" s="303"/>
      <c r="EMG679" s="303"/>
      <c r="EMH679" s="303"/>
      <c r="EMI679" s="303"/>
      <c r="EMJ679" s="303"/>
      <c r="EMK679" s="303"/>
      <c r="EML679" s="303"/>
      <c r="EMM679" s="303"/>
      <c r="EMN679" s="303"/>
      <c r="EMO679" s="303"/>
      <c r="EMP679" s="303"/>
      <c r="EMQ679" s="303"/>
      <c r="EMR679" s="303"/>
      <c r="EMS679" s="303"/>
      <c r="EMT679" s="303"/>
      <c r="EMU679" s="303"/>
      <c r="EMV679" s="303"/>
      <c r="EMW679" s="303"/>
      <c r="EMX679" s="303"/>
      <c r="EMY679" s="303"/>
      <c r="EMZ679" s="303"/>
      <c r="ENA679" s="303"/>
      <c r="ENB679" s="303"/>
      <c r="ENC679" s="303"/>
      <c r="END679" s="303"/>
      <c r="ENE679" s="303"/>
      <c r="ENF679" s="303"/>
      <c r="ENG679" s="303"/>
      <c r="ENH679" s="303"/>
      <c r="ENI679" s="303"/>
      <c r="ENJ679" s="303"/>
      <c r="ENK679" s="303"/>
      <c r="ENL679" s="303"/>
      <c r="ENM679" s="303"/>
      <c r="ENN679" s="303"/>
      <c r="ENO679" s="303"/>
      <c r="ENP679" s="303"/>
      <c r="ENQ679" s="303"/>
      <c r="ENR679" s="303"/>
      <c r="ENS679" s="303"/>
      <c r="ENT679" s="303"/>
      <c r="ENU679" s="303"/>
      <c r="ENV679" s="303"/>
      <c r="ENW679" s="303"/>
      <c r="ENX679" s="303"/>
      <c r="ENY679" s="303"/>
      <c r="ENZ679" s="303"/>
      <c r="EOA679" s="303"/>
      <c r="EOB679" s="303"/>
      <c r="EOC679" s="303"/>
      <c r="EOD679" s="303"/>
      <c r="EOE679" s="303"/>
      <c r="EOF679" s="303"/>
      <c r="EOG679" s="303"/>
      <c r="EOH679" s="303"/>
      <c r="EOI679" s="303"/>
      <c r="EOJ679" s="303"/>
      <c r="EOK679" s="303"/>
      <c r="EOL679" s="303"/>
      <c r="EOM679" s="303"/>
      <c r="EON679" s="303"/>
      <c r="EOO679" s="303"/>
      <c r="EOP679" s="303"/>
      <c r="EOQ679" s="303"/>
      <c r="EOR679" s="303"/>
      <c r="EOS679" s="303"/>
      <c r="EOT679" s="303"/>
      <c r="EOU679" s="303"/>
      <c r="EOV679" s="303"/>
      <c r="EOW679" s="303"/>
      <c r="EOX679" s="303"/>
      <c r="EOY679" s="303"/>
      <c r="EOZ679" s="303"/>
      <c r="EPA679" s="303"/>
      <c r="EPB679" s="303"/>
      <c r="EPC679" s="303"/>
      <c r="EPD679" s="303"/>
      <c r="EPE679" s="303"/>
      <c r="EPF679" s="303"/>
      <c r="EPG679" s="303"/>
      <c r="EPH679" s="303"/>
      <c r="EPI679" s="303"/>
      <c r="EPJ679" s="303"/>
      <c r="EPK679" s="303"/>
      <c r="EPL679" s="303"/>
      <c r="EPM679" s="303"/>
      <c r="EPN679" s="303"/>
      <c r="EPO679" s="303"/>
      <c r="EPP679" s="303"/>
      <c r="EPQ679" s="303"/>
      <c r="EPR679" s="303"/>
      <c r="EPS679" s="303"/>
      <c r="EPT679" s="303"/>
      <c r="EPU679" s="303"/>
      <c r="EPV679" s="303"/>
      <c r="EPW679" s="303"/>
      <c r="EPX679" s="303"/>
      <c r="EPY679" s="303"/>
      <c r="EPZ679" s="303"/>
      <c r="EQA679" s="303"/>
      <c r="EQB679" s="303"/>
      <c r="EQC679" s="303"/>
      <c r="EQD679" s="303"/>
      <c r="EQE679" s="303"/>
      <c r="EQF679" s="303"/>
      <c r="EQG679" s="303"/>
      <c r="EQH679" s="303"/>
      <c r="EQI679" s="303"/>
      <c r="EQJ679" s="303"/>
      <c r="EQK679" s="303"/>
      <c r="EQL679" s="303"/>
      <c r="EQM679" s="303"/>
      <c r="EQN679" s="303"/>
      <c r="EQO679" s="303"/>
      <c r="EQP679" s="303"/>
      <c r="EQQ679" s="303"/>
      <c r="EQR679" s="303"/>
      <c r="EQS679" s="303"/>
      <c r="EQT679" s="303"/>
      <c r="EQU679" s="303"/>
      <c r="EQV679" s="303"/>
      <c r="EQW679" s="303"/>
      <c r="EQX679" s="303"/>
      <c r="EQY679" s="303"/>
      <c r="EQZ679" s="303"/>
      <c r="ERA679" s="303"/>
      <c r="ERB679" s="303"/>
      <c r="ERC679" s="303"/>
      <c r="ERD679" s="303"/>
      <c r="ERE679" s="303"/>
      <c r="ERF679" s="303"/>
      <c r="ERG679" s="303"/>
      <c r="ERH679" s="303"/>
      <c r="ERI679" s="303"/>
      <c r="ERJ679" s="303"/>
      <c r="ERK679" s="303"/>
      <c r="ERL679" s="303"/>
      <c r="ERM679" s="303"/>
      <c r="ERN679" s="303"/>
      <c r="ERO679" s="303"/>
      <c r="ERP679" s="303"/>
      <c r="ERQ679" s="303"/>
      <c r="ERR679" s="303"/>
      <c r="ERS679" s="303"/>
      <c r="ERT679" s="303"/>
      <c r="ERU679" s="303"/>
      <c r="ERV679" s="303"/>
      <c r="ERW679" s="303"/>
      <c r="ERX679" s="303"/>
      <c r="ERY679" s="303"/>
      <c r="ERZ679" s="303"/>
      <c r="ESA679" s="303"/>
      <c r="ESB679" s="303"/>
      <c r="ESC679" s="303"/>
      <c r="ESD679" s="303"/>
      <c r="ESE679" s="303"/>
      <c r="ESF679" s="303"/>
      <c r="ESG679" s="303"/>
      <c r="ESH679" s="303"/>
      <c r="ESI679" s="303"/>
      <c r="ESJ679" s="303"/>
      <c r="ESK679" s="303"/>
      <c r="ESL679" s="303"/>
      <c r="ESM679" s="303"/>
      <c r="ESN679" s="303"/>
      <c r="ESO679" s="303"/>
      <c r="ESP679" s="303"/>
      <c r="ESQ679" s="303"/>
      <c r="ESR679" s="303"/>
      <c r="ESS679" s="303"/>
      <c r="EST679" s="303"/>
      <c r="ESU679" s="303"/>
      <c r="ESV679" s="303"/>
      <c r="ESW679" s="303"/>
      <c r="ESX679" s="303"/>
      <c r="ESY679" s="303"/>
      <c r="ESZ679" s="303"/>
      <c r="ETA679" s="303"/>
      <c r="ETB679" s="303"/>
      <c r="ETC679" s="303"/>
      <c r="ETD679" s="303"/>
      <c r="ETE679" s="303"/>
      <c r="ETF679" s="303"/>
      <c r="ETG679" s="303"/>
      <c r="ETH679" s="303"/>
      <c r="ETI679" s="303"/>
      <c r="ETJ679" s="303"/>
      <c r="ETK679" s="303"/>
      <c r="ETL679" s="303"/>
      <c r="ETM679" s="303"/>
      <c r="ETN679" s="303"/>
      <c r="ETO679" s="303"/>
      <c r="ETP679" s="303"/>
      <c r="ETQ679" s="303"/>
      <c r="ETR679" s="303"/>
      <c r="ETS679" s="303"/>
      <c r="ETT679" s="303"/>
      <c r="ETU679" s="303"/>
      <c r="ETV679" s="303"/>
      <c r="ETW679" s="303"/>
      <c r="ETX679" s="303"/>
      <c r="ETY679" s="303"/>
      <c r="ETZ679" s="303"/>
      <c r="EUA679" s="303"/>
      <c r="EUB679" s="303"/>
      <c r="EUC679" s="303"/>
      <c r="EUD679" s="303"/>
      <c r="EUE679" s="303"/>
      <c r="EUF679" s="303"/>
      <c r="EUG679" s="303"/>
      <c r="EUH679" s="303"/>
      <c r="EUI679" s="303"/>
      <c r="EUJ679" s="303"/>
      <c r="EUK679" s="303"/>
      <c r="EUL679" s="303"/>
      <c r="EUM679" s="303"/>
      <c r="EUN679" s="303"/>
      <c r="EUO679" s="303"/>
      <c r="EUP679" s="303"/>
      <c r="EUQ679" s="303"/>
      <c r="EUR679" s="303"/>
      <c r="EUS679" s="303"/>
      <c r="EUT679" s="303"/>
      <c r="EUU679" s="303"/>
      <c r="EUV679" s="303"/>
      <c r="EUW679" s="303"/>
      <c r="EUX679" s="303"/>
      <c r="EUY679" s="303"/>
      <c r="EUZ679" s="303"/>
      <c r="EVA679" s="303"/>
      <c r="EVB679" s="303"/>
      <c r="EVC679" s="303"/>
      <c r="EVD679" s="303"/>
      <c r="EVE679" s="303"/>
      <c r="EVF679" s="303"/>
      <c r="EVG679" s="303"/>
      <c r="EVH679" s="303"/>
      <c r="EVI679" s="303"/>
      <c r="EVJ679" s="303"/>
      <c r="EVK679" s="303"/>
      <c r="EVL679" s="303"/>
      <c r="EVM679" s="303"/>
      <c r="EVN679" s="303"/>
      <c r="EVO679" s="303"/>
      <c r="EVP679" s="303"/>
      <c r="EVQ679" s="303"/>
      <c r="EVR679" s="303"/>
      <c r="EVS679" s="303"/>
      <c r="EVT679" s="303"/>
      <c r="EVU679" s="303"/>
      <c r="EVV679" s="303"/>
      <c r="EVW679" s="303"/>
      <c r="EVX679" s="303"/>
      <c r="EVY679" s="303"/>
      <c r="EVZ679" s="303"/>
      <c r="EWA679" s="303"/>
      <c r="EWB679" s="303"/>
      <c r="EWC679" s="303"/>
      <c r="EWD679" s="303"/>
      <c r="EWE679" s="303"/>
      <c r="EWF679" s="303"/>
      <c r="EWG679" s="303"/>
      <c r="EWH679" s="303"/>
      <c r="EWI679" s="303"/>
      <c r="EWJ679" s="303"/>
      <c r="EWK679" s="303"/>
      <c r="EWL679" s="303"/>
      <c r="EWM679" s="303"/>
      <c r="EWN679" s="303"/>
      <c r="EWO679" s="303"/>
      <c r="EWP679" s="303"/>
      <c r="EWQ679" s="303"/>
      <c r="EWR679" s="303"/>
      <c r="EWS679" s="303"/>
      <c r="EWT679" s="303"/>
      <c r="EWU679" s="303"/>
      <c r="EWV679" s="303"/>
      <c r="EWW679" s="303"/>
      <c r="EWX679" s="303"/>
      <c r="EWY679" s="303"/>
      <c r="EWZ679" s="303"/>
      <c r="EXA679" s="303"/>
      <c r="EXB679" s="303"/>
      <c r="EXC679" s="303"/>
      <c r="EXD679" s="303"/>
      <c r="EXE679" s="303"/>
      <c r="EXF679" s="303"/>
      <c r="EXG679" s="303"/>
      <c r="EXH679" s="303"/>
      <c r="EXI679" s="303"/>
      <c r="EXJ679" s="303"/>
      <c r="EXK679" s="303"/>
      <c r="EXL679" s="303"/>
      <c r="EXM679" s="303"/>
      <c r="EXN679" s="303"/>
      <c r="EXO679" s="303"/>
      <c r="EXP679" s="303"/>
      <c r="EXQ679" s="303"/>
      <c r="EXR679" s="303"/>
      <c r="EXS679" s="303"/>
      <c r="EXT679" s="303"/>
      <c r="EXU679" s="303"/>
      <c r="EXV679" s="303"/>
      <c r="EXW679" s="303"/>
      <c r="EXX679" s="303"/>
      <c r="EXY679" s="303"/>
      <c r="EXZ679" s="303"/>
      <c r="EYA679" s="303"/>
      <c r="EYB679" s="303"/>
      <c r="EYC679" s="303"/>
      <c r="EYD679" s="303"/>
      <c r="EYE679" s="303"/>
      <c r="EYF679" s="303"/>
      <c r="EYG679" s="303"/>
      <c r="EYH679" s="303"/>
      <c r="EYI679" s="303"/>
      <c r="EYJ679" s="303"/>
      <c r="EYK679" s="303"/>
      <c r="EYL679" s="303"/>
      <c r="EYM679" s="303"/>
      <c r="EYN679" s="303"/>
      <c r="EYO679" s="303"/>
      <c r="EYP679" s="303"/>
      <c r="EYQ679" s="303"/>
      <c r="EYR679" s="303"/>
      <c r="EYS679" s="303"/>
      <c r="EYT679" s="303"/>
      <c r="EYU679" s="303"/>
      <c r="EYV679" s="303"/>
      <c r="EYW679" s="303"/>
      <c r="EYX679" s="303"/>
      <c r="EYY679" s="303"/>
      <c r="EYZ679" s="303"/>
      <c r="EZA679" s="303"/>
      <c r="EZB679" s="303"/>
      <c r="EZC679" s="303"/>
      <c r="EZD679" s="303"/>
      <c r="EZE679" s="303"/>
      <c r="EZF679" s="303"/>
      <c r="EZG679" s="303"/>
      <c r="EZH679" s="303"/>
      <c r="EZI679" s="303"/>
      <c r="EZJ679" s="303"/>
      <c r="EZK679" s="303"/>
      <c r="EZL679" s="303"/>
      <c r="EZM679" s="303"/>
      <c r="EZN679" s="303"/>
      <c r="EZO679" s="303"/>
      <c r="EZP679" s="303"/>
      <c r="EZQ679" s="303"/>
      <c r="EZR679" s="303"/>
      <c r="EZS679" s="303"/>
      <c r="EZT679" s="303"/>
      <c r="EZU679" s="303"/>
      <c r="EZV679" s="303"/>
      <c r="EZW679" s="303"/>
      <c r="EZX679" s="303"/>
      <c r="EZY679" s="303"/>
      <c r="EZZ679" s="303"/>
      <c r="FAA679" s="303"/>
      <c r="FAB679" s="303"/>
      <c r="FAC679" s="303"/>
      <c r="FAD679" s="303"/>
      <c r="FAE679" s="303"/>
      <c r="FAF679" s="303"/>
      <c r="FAG679" s="303"/>
      <c r="FAH679" s="303"/>
      <c r="FAI679" s="303"/>
      <c r="FAJ679" s="303"/>
      <c r="FAK679" s="303"/>
      <c r="FAL679" s="303"/>
      <c r="FAM679" s="303"/>
      <c r="FAN679" s="303"/>
      <c r="FAO679" s="303"/>
      <c r="FAP679" s="303"/>
      <c r="FAQ679" s="303"/>
      <c r="FAR679" s="303"/>
      <c r="FAS679" s="303"/>
      <c r="FAT679" s="303"/>
      <c r="FAU679" s="303"/>
      <c r="FAV679" s="303"/>
      <c r="FAW679" s="303"/>
      <c r="FAX679" s="303"/>
      <c r="FAY679" s="303"/>
      <c r="FAZ679" s="303"/>
      <c r="FBA679" s="303"/>
      <c r="FBB679" s="303"/>
      <c r="FBC679" s="303"/>
      <c r="FBD679" s="303"/>
      <c r="FBE679" s="303"/>
      <c r="FBF679" s="303"/>
      <c r="FBG679" s="303"/>
      <c r="FBH679" s="303"/>
      <c r="FBI679" s="303"/>
      <c r="FBJ679" s="303"/>
      <c r="FBK679" s="303"/>
      <c r="FBL679" s="303"/>
      <c r="FBM679" s="303"/>
      <c r="FBN679" s="303"/>
      <c r="FBO679" s="303"/>
      <c r="FBP679" s="303"/>
      <c r="FBQ679" s="303"/>
      <c r="FBR679" s="303"/>
      <c r="FBS679" s="303"/>
      <c r="FBT679" s="303"/>
      <c r="FBU679" s="303"/>
      <c r="FBV679" s="303"/>
      <c r="FBW679" s="303"/>
      <c r="FBX679" s="303"/>
      <c r="FBY679" s="303"/>
      <c r="FBZ679" s="303"/>
      <c r="FCA679" s="303"/>
      <c r="FCB679" s="303"/>
      <c r="FCC679" s="303"/>
      <c r="FCD679" s="303"/>
      <c r="FCE679" s="303"/>
      <c r="FCF679" s="303"/>
      <c r="FCG679" s="303"/>
      <c r="FCH679" s="303"/>
      <c r="FCI679" s="303"/>
      <c r="FCJ679" s="303"/>
      <c r="FCK679" s="303"/>
      <c r="FCL679" s="303"/>
      <c r="FCM679" s="303"/>
      <c r="FCN679" s="303"/>
      <c r="FCO679" s="303"/>
      <c r="FCP679" s="303"/>
      <c r="FCQ679" s="303"/>
      <c r="FCR679" s="303"/>
      <c r="FCS679" s="303"/>
      <c r="FCT679" s="303"/>
      <c r="FCU679" s="303"/>
      <c r="FCV679" s="303"/>
      <c r="FCW679" s="303"/>
      <c r="FCX679" s="303"/>
      <c r="FCY679" s="303"/>
      <c r="FCZ679" s="303"/>
      <c r="FDA679" s="303"/>
      <c r="FDB679" s="303"/>
      <c r="FDC679" s="303"/>
      <c r="FDD679" s="303"/>
      <c r="FDE679" s="303"/>
      <c r="FDF679" s="303"/>
      <c r="FDG679" s="303"/>
      <c r="FDH679" s="303"/>
      <c r="FDI679" s="303"/>
      <c r="FDJ679" s="303"/>
      <c r="FDK679" s="303"/>
      <c r="FDL679" s="303"/>
      <c r="FDM679" s="303"/>
      <c r="FDN679" s="303"/>
      <c r="FDO679" s="303"/>
      <c r="FDP679" s="303"/>
      <c r="FDQ679" s="303"/>
      <c r="FDR679" s="303"/>
      <c r="FDS679" s="303"/>
      <c r="FDT679" s="303"/>
      <c r="FDU679" s="303"/>
      <c r="FDV679" s="303"/>
      <c r="FDW679" s="303"/>
      <c r="FDX679" s="303"/>
      <c r="FDY679" s="303"/>
      <c r="FDZ679" s="303"/>
      <c r="FEA679" s="303"/>
      <c r="FEB679" s="303"/>
      <c r="FEC679" s="303"/>
      <c r="FED679" s="303"/>
      <c r="FEE679" s="303"/>
      <c r="FEF679" s="303"/>
      <c r="FEG679" s="303"/>
      <c r="FEH679" s="303"/>
      <c r="FEI679" s="303"/>
      <c r="FEJ679" s="303"/>
      <c r="FEK679" s="303"/>
      <c r="FEL679" s="303"/>
      <c r="FEM679" s="303"/>
      <c r="FEN679" s="303"/>
      <c r="FEO679" s="303"/>
      <c r="FEP679" s="303"/>
      <c r="FEQ679" s="303"/>
      <c r="FER679" s="303"/>
      <c r="FES679" s="303"/>
      <c r="FET679" s="303"/>
      <c r="FEU679" s="303"/>
      <c r="FEV679" s="303"/>
      <c r="FEW679" s="303"/>
      <c r="FEX679" s="303"/>
      <c r="FEY679" s="303"/>
      <c r="FEZ679" s="303"/>
      <c r="FFA679" s="303"/>
      <c r="FFB679" s="303"/>
      <c r="FFC679" s="303"/>
      <c r="FFD679" s="303"/>
      <c r="FFE679" s="303"/>
      <c r="FFF679" s="303"/>
      <c r="FFG679" s="303"/>
      <c r="FFH679" s="303"/>
      <c r="FFI679" s="303"/>
      <c r="FFJ679" s="303"/>
      <c r="FFK679" s="303"/>
      <c r="FFL679" s="303"/>
      <c r="FFM679" s="303"/>
      <c r="FFN679" s="303"/>
      <c r="FFO679" s="303"/>
      <c r="FFP679" s="303"/>
      <c r="FFQ679" s="303"/>
      <c r="FFR679" s="303"/>
      <c r="FFS679" s="303"/>
      <c r="FFT679" s="303"/>
      <c r="FFU679" s="303"/>
      <c r="FFV679" s="303"/>
      <c r="FFW679" s="303"/>
      <c r="FFX679" s="303"/>
      <c r="FFY679" s="303"/>
      <c r="FFZ679" s="303"/>
      <c r="FGA679" s="303"/>
      <c r="FGB679" s="303"/>
      <c r="FGC679" s="303"/>
      <c r="FGD679" s="303"/>
      <c r="FGE679" s="303"/>
      <c r="FGF679" s="303"/>
      <c r="FGG679" s="303"/>
      <c r="FGH679" s="303"/>
      <c r="FGI679" s="303"/>
      <c r="FGJ679" s="303"/>
      <c r="FGK679" s="303"/>
      <c r="FGL679" s="303"/>
      <c r="FGM679" s="303"/>
      <c r="FGN679" s="303"/>
      <c r="FGO679" s="303"/>
      <c r="FGP679" s="303"/>
      <c r="FGQ679" s="303"/>
      <c r="FGR679" s="303"/>
      <c r="FGS679" s="303"/>
      <c r="FGT679" s="303"/>
      <c r="FGU679" s="303"/>
      <c r="FGV679" s="303"/>
      <c r="FGW679" s="303"/>
      <c r="FGX679" s="303"/>
      <c r="FGY679" s="303"/>
      <c r="FGZ679" s="303"/>
      <c r="FHA679" s="303"/>
      <c r="FHB679" s="303"/>
      <c r="FHC679" s="303"/>
      <c r="FHD679" s="303"/>
      <c r="FHE679" s="303"/>
      <c r="FHF679" s="303"/>
      <c r="FHG679" s="303"/>
      <c r="FHH679" s="303"/>
      <c r="FHI679" s="303"/>
      <c r="FHJ679" s="303"/>
      <c r="FHK679" s="303"/>
      <c r="FHL679" s="303"/>
      <c r="FHM679" s="303"/>
      <c r="FHN679" s="303"/>
      <c r="FHO679" s="303"/>
      <c r="FHP679" s="303"/>
      <c r="FHQ679" s="303"/>
      <c r="FHR679" s="303"/>
      <c r="FHS679" s="303"/>
      <c r="FHT679" s="303"/>
      <c r="FHU679" s="303"/>
      <c r="FHV679" s="303"/>
      <c r="FHW679" s="303"/>
      <c r="FHX679" s="303"/>
      <c r="FHY679" s="303"/>
      <c r="FHZ679" s="303"/>
      <c r="FIA679" s="303"/>
      <c r="FIB679" s="303"/>
      <c r="FIC679" s="303"/>
      <c r="FID679" s="303"/>
      <c r="FIE679" s="303"/>
      <c r="FIF679" s="303"/>
      <c r="FIG679" s="303"/>
      <c r="FIH679" s="303"/>
      <c r="FII679" s="303"/>
      <c r="FIJ679" s="303"/>
      <c r="FIK679" s="303"/>
      <c r="FIL679" s="303"/>
      <c r="FIM679" s="303"/>
      <c r="FIN679" s="303"/>
      <c r="FIO679" s="303"/>
      <c r="FIP679" s="303"/>
      <c r="FIQ679" s="303"/>
      <c r="FIR679" s="303"/>
      <c r="FIS679" s="303"/>
      <c r="FIT679" s="303"/>
      <c r="FIU679" s="303"/>
      <c r="FIV679" s="303"/>
      <c r="FIW679" s="303"/>
      <c r="FIX679" s="303"/>
      <c r="FIY679" s="303"/>
      <c r="FIZ679" s="303"/>
      <c r="FJA679" s="303"/>
      <c r="FJB679" s="303"/>
      <c r="FJC679" s="303"/>
      <c r="FJD679" s="303"/>
      <c r="FJE679" s="303"/>
      <c r="FJF679" s="303"/>
      <c r="FJG679" s="303"/>
      <c r="FJH679" s="303"/>
      <c r="FJI679" s="303"/>
      <c r="FJJ679" s="303"/>
      <c r="FJK679" s="303"/>
      <c r="FJL679" s="303"/>
      <c r="FJM679" s="303"/>
      <c r="FJN679" s="303"/>
      <c r="FJO679" s="303"/>
      <c r="FJP679" s="303"/>
      <c r="FJQ679" s="303"/>
      <c r="FJR679" s="303"/>
      <c r="FJS679" s="303"/>
      <c r="FJT679" s="303"/>
      <c r="FJU679" s="303"/>
      <c r="FJV679" s="303"/>
      <c r="FJW679" s="303"/>
      <c r="FJX679" s="303"/>
      <c r="FJY679" s="303"/>
      <c r="FJZ679" s="303"/>
      <c r="FKA679" s="303"/>
      <c r="FKB679" s="303"/>
      <c r="FKC679" s="303"/>
      <c r="FKD679" s="303"/>
      <c r="FKE679" s="303"/>
      <c r="FKF679" s="303"/>
      <c r="FKG679" s="303"/>
      <c r="FKH679" s="303"/>
      <c r="FKI679" s="303"/>
      <c r="FKJ679" s="303"/>
      <c r="FKK679" s="303"/>
      <c r="FKL679" s="303"/>
      <c r="FKM679" s="303"/>
      <c r="FKN679" s="303"/>
      <c r="FKO679" s="303"/>
      <c r="FKP679" s="303"/>
      <c r="FKQ679" s="303"/>
      <c r="FKR679" s="303"/>
      <c r="FKS679" s="303"/>
      <c r="FKT679" s="303"/>
      <c r="FKU679" s="303"/>
      <c r="FKV679" s="303"/>
      <c r="FKW679" s="303"/>
      <c r="FKX679" s="303"/>
      <c r="FKY679" s="303"/>
      <c r="FKZ679" s="303"/>
      <c r="FLA679" s="303"/>
      <c r="FLB679" s="303"/>
      <c r="FLC679" s="303"/>
      <c r="FLD679" s="303"/>
      <c r="FLE679" s="303"/>
      <c r="FLF679" s="303"/>
      <c r="FLG679" s="303"/>
      <c r="FLH679" s="303"/>
      <c r="FLI679" s="303"/>
      <c r="FLJ679" s="303"/>
      <c r="FLK679" s="303"/>
      <c r="FLL679" s="303"/>
      <c r="FLM679" s="303"/>
      <c r="FLN679" s="303"/>
      <c r="FLO679" s="303"/>
      <c r="FLP679" s="303"/>
      <c r="FLQ679" s="303"/>
      <c r="FLR679" s="303"/>
      <c r="FLS679" s="303"/>
      <c r="FLT679" s="303"/>
      <c r="FLU679" s="303"/>
      <c r="FLV679" s="303"/>
      <c r="FLW679" s="303"/>
      <c r="FLX679" s="303"/>
      <c r="FLY679" s="303"/>
      <c r="FLZ679" s="303"/>
      <c r="FMA679" s="303"/>
      <c r="FMB679" s="303"/>
      <c r="FMC679" s="303"/>
      <c r="FMD679" s="303"/>
      <c r="FME679" s="303"/>
      <c r="FMF679" s="303"/>
      <c r="FMG679" s="303"/>
      <c r="FMH679" s="303"/>
      <c r="FMI679" s="303"/>
      <c r="FMJ679" s="303"/>
      <c r="FMK679" s="303"/>
      <c r="FML679" s="303"/>
      <c r="FMM679" s="303"/>
      <c r="FMN679" s="303"/>
      <c r="FMO679" s="303"/>
      <c r="FMP679" s="303"/>
      <c r="FMQ679" s="303"/>
      <c r="FMR679" s="303"/>
      <c r="FMS679" s="303"/>
      <c r="FMT679" s="303"/>
      <c r="FMU679" s="303"/>
      <c r="FMV679" s="303"/>
      <c r="FMW679" s="303"/>
      <c r="FMX679" s="303"/>
      <c r="FMY679" s="303"/>
      <c r="FMZ679" s="303"/>
      <c r="FNA679" s="303"/>
      <c r="FNB679" s="303"/>
      <c r="FNC679" s="303"/>
      <c r="FND679" s="303"/>
      <c r="FNE679" s="303"/>
      <c r="FNF679" s="303"/>
      <c r="FNG679" s="303"/>
      <c r="FNH679" s="303"/>
      <c r="FNI679" s="303"/>
      <c r="FNJ679" s="303"/>
      <c r="FNK679" s="303"/>
      <c r="FNL679" s="303"/>
      <c r="FNM679" s="303"/>
      <c r="FNN679" s="303"/>
      <c r="FNO679" s="303"/>
      <c r="FNP679" s="303"/>
      <c r="FNQ679" s="303"/>
      <c r="FNR679" s="303"/>
      <c r="FNS679" s="303"/>
      <c r="FNT679" s="303"/>
      <c r="FNU679" s="303"/>
      <c r="FNV679" s="303"/>
      <c r="FNW679" s="303"/>
      <c r="FNX679" s="303"/>
      <c r="FNY679" s="303"/>
      <c r="FNZ679" s="303"/>
      <c r="FOA679" s="303"/>
      <c r="FOB679" s="303"/>
      <c r="FOC679" s="303"/>
      <c r="FOD679" s="303"/>
      <c r="FOE679" s="303"/>
      <c r="FOF679" s="303"/>
      <c r="FOG679" s="303"/>
      <c r="FOH679" s="303"/>
      <c r="FOI679" s="303"/>
      <c r="FOJ679" s="303"/>
      <c r="FOK679" s="303"/>
      <c r="FOL679" s="303"/>
      <c r="FOM679" s="303"/>
      <c r="FON679" s="303"/>
      <c r="FOO679" s="303"/>
      <c r="FOP679" s="303"/>
      <c r="FOQ679" s="303"/>
      <c r="FOR679" s="303"/>
      <c r="FOS679" s="303"/>
      <c r="FOT679" s="303"/>
      <c r="FOU679" s="303"/>
      <c r="FOV679" s="303"/>
      <c r="FOW679" s="303"/>
      <c r="FOX679" s="303"/>
      <c r="FOY679" s="303"/>
      <c r="FOZ679" s="303"/>
      <c r="FPA679" s="303"/>
      <c r="FPB679" s="303"/>
      <c r="FPC679" s="303"/>
      <c r="FPD679" s="303"/>
      <c r="FPE679" s="303"/>
      <c r="FPF679" s="303"/>
      <c r="FPG679" s="303"/>
      <c r="FPH679" s="303"/>
      <c r="FPI679" s="303"/>
      <c r="FPJ679" s="303"/>
      <c r="FPK679" s="303"/>
      <c r="FPL679" s="303"/>
      <c r="FPM679" s="303"/>
      <c r="FPN679" s="303"/>
      <c r="FPO679" s="303"/>
      <c r="FPP679" s="303"/>
      <c r="FPQ679" s="303"/>
      <c r="FPR679" s="303"/>
      <c r="FPS679" s="303"/>
      <c r="FPT679" s="303"/>
      <c r="FPU679" s="303"/>
      <c r="FPV679" s="303"/>
      <c r="FPW679" s="303"/>
      <c r="FPX679" s="303"/>
      <c r="FPY679" s="303"/>
      <c r="FPZ679" s="303"/>
      <c r="FQA679" s="303"/>
      <c r="FQB679" s="303"/>
      <c r="FQC679" s="303"/>
      <c r="FQD679" s="303"/>
      <c r="FQE679" s="303"/>
      <c r="FQF679" s="303"/>
      <c r="FQG679" s="303"/>
      <c r="FQH679" s="303"/>
      <c r="FQI679" s="303"/>
      <c r="FQJ679" s="303"/>
      <c r="FQK679" s="303"/>
      <c r="FQL679" s="303"/>
      <c r="FQM679" s="303"/>
      <c r="FQN679" s="303"/>
      <c r="FQO679" s="303"/>
      <c r="FQP679" s="303"/>
      <c r="FQQ679" s="303"/>
      <c r="FQR679" s="303"/>
      <c r="FQS679" s="303"/>
      <c r="FQT679" s="303"/>
      <c r="FQU679" s="303"/>
      <c r="FQV679" s="303"/>
      <c r="FQW679" s="303"/>
      <c r="FQX679" s="303"/>
      <c r="FQY679" s="303"/>
      <c r="FQZ679" s="303"/>
      <c r="FRA679" s="303"/>
      <c r="FRB679" s="303"/>
      <c r="FRC679" s="303"/>
      <c r="FRD679" s="303"/>
      <c r="FRE679" s="303"/>
      <c r="FRF679" s="303"/>
      <c r="FRG679" s="303"/>
      <c r="FRH679" s="303"/>
      <c r="FRI679" s="303"/>
      <c r="FRJ679" s="303"/>
      <c r="FRK679" s="303"/>
      <c r="FRL679" s="303"/>
      <c r="FRM679" s="303"/>
      <c r="FRN679" s="303"/>
      <c r="FRO679" s="303"/>
      <c r="FRP679" s="303"/>
      <c r="FRQ679" s="303"/>
      <c r="FRR679" s="303"/>
      <c r="FRS679" s="303"/>
      <c r="FRT679" s="303"/>
      <c r="FRU679" s="303"/>
      <c r="FRV679" s="303"/>
      <c r="FRW679" s="303"/>
      <c r="FRX679" s="303"/>
      <c r="FRY679" s="303"/>
      <c r="FRZ679" s="303"/>
      <c r="FSA679" s="303"/>
      <c r="FSB679" s="303"/>
      <c r="FSC679" s="303"/>
      <c r="FSD679" s="303"/>
      <c r="FSE679" s="303"/>
      <c r="FSF679" s="303"/>
      <c r="FSG679" s="303"/>
      <c r="FSH679" s="303"/>
      <c r="FSI679" s="303"/>
      <c r="FSJ679" s="303"/>
      <c r="FSK679" s="303"/>
      <c r="FSL679" s="303"/>
      <c r="FSM679" s="303"/>
      <c r="FSN679" s="303"/>
      <c r="FSO679" s="303"/>
      <c r="FSP679" s="303"/>
      <c r="FSQ679" s="303"/>
      <c r="FSR679" s="303"/>
      <c r="FSS679" s="303"/>
      <c r="FST679" s="303"/>
      <c r="FSU679" s="303"/>
      <c r="FSV679" s="303"/>
      <c r="FSW679" s="303"/>
      <c r="FSX679" s="303"/>
      <c r="FSY679" s="303"/>
      <c r="FSZ679" s="303"/>
      <c r="FTA679" s="303"/>
      <c r="FTB679" s="303"/>
      <c r="FTC679" s="303"/>
      <c r="FTD679" s="303"/>
      <c r="FTE679" s="303"/>
      <c r="FTF679" s="303"/>
      <c r="FTG679" s="303"/>
      <c r="FTH679" s="303"/>
      <c r="FTI679" s="303"/>
      <c r="FTJ679" s="303"/>
      <c r="FTK679" s="303"/>
      <c r="FTL679" s="303"/>
      <c r="FTM679" s="303"/>
      <c r="FTN679" s="303"/>
      <c r="FTO679" s="303"/>
      <c r="FTP679" s="303"/>
      <c r="FTQ679" s="303"/>
      <c r="FTR679" s="303"/>
      <c r="FTS679" s="303"/>
      <c r="FTT679" s="303"/>
      <c r="FTU679" s="303"/>
      <c r="FTV679" s="303"/>
      <c r="FTW679" s="303"/>
      <c r="FTX679" s="303"/>
      <c r="FTY679" s="303"/>
      <c r="FTZ679" s="303"/>
      <c r="FUA679" s="303"/>
      <c r="FUB679" s="303"/>
      <c r="FUC679" s="303"/>
      <c r="FUD679" s="303"/>
      <c r="FUE679" s="303"/>
      <c r="FUF679" s="303"/>
      <c r="FUG679" s="303"/>
      <c r="FUH679" s="303"/>
      <c r="FUI679" s="303"/>
      <c r="FUJ679" s="303"/>
      <c r="FUK679" s="303"/>
      <c r="FUL679" s="303"/>
      <c r="FUM679" s="303"/>
      <c r="FUN679" s="303"/>
      <c r="FUO679" s="303"/>
      <c r="FUP679" s="303"/>
      <c r="FUQ679" s="303"/>
      <c r="FUR679" s="303"/>
      <c r="FUS679" s="303"/>
      <c r="FUT679" s="303"/>
      <c r="FUU679" s="303"/>
      <c r="FUV679" s="303"/>
      <c r="FUW679" s="303"/>
      <c r="FUX679" s="303"/>
      <c r="FUY679" s="303"/>
      <c r="FUZ679" s="303"/>
      <c r="FVA679" s="303"/>
      <c r="FVB679" s="303"/>
      <c r="FVC679" s="303"/>
      <c r="FVD679" s="303"/>
      <c r="FVE679" s="303"/>
      <c r="FVF679" s="303"/>
      <c r="FVG679" s="303"/>
      <c r="FVH679" s="303"/>
      <c r="FVI679" s="303"/>
      <c r="FVJ679" s="303"/>
      <c r="FVK679" s="303"/>
      <c r="FVL679" s="303"/>
      <c r="FVM679" s="303"/>
      <c r="FVN679" s="303"/>
      <c r="FVO679" s="303"/>
      <c r="FVP679" s="303"/>
      <c r="FVQ679" s="303"/>
      <c r="FVR679" s="303"/>
      <c r="FVS679" s="303"/>
      <c r="FVT679" s="303"/>
      <c r="FVU679" s="303"/>
      <c r="FVV679" s="303"/>
      <c r="FVW679" s="303"/>
      <c r="FVX679" s="303"/>
      <c r="FVY679" s="303"/>
      <c r="FVZ679" s="303"/>
      <c r="FWA679" s="303"/>
      <c r="FWB679" s="303"/>
      <c r="FWC679" s="303"/>
      <c r="FWD679" s="303"/>
      <c r="FWE679" s="303"/>
      <c r="FWF679" s="303"/>
      <c r="FWG679" s="303"/>
      <c r="FWH679" s="303"/>
      <c r="FWI679" s="303"/>
      <c r="FWJ679" s="303"/>
      <c r="FWK679" s="303"/>
      <c r="FWL679" s="303"/>
      <c r="FWM679" s="303"/>
      <c r="FWN679" s="303"/>
      <c r="FWO679" s="303"/>
      <c r="FWP679" s="303"/>
      <c r="FWQ679" s="303"/>
      <c r="FWR679" s="303"/>
      <c r="FWS679" s="303"/>
      <c r="FWT679" s="303"/>
      <c r="FWU679" s="303"/>
      <c r="FWV679" s="303"/>
      <c r="FWW679" s="303"/>
      <c r="FWX679" s="303"/>
      <c r="FWY679" s="303"/>
      <c r="FWZ679" s="303"/>
      <c r="FXA679" s="303"/>
      <c r="FXB679" s="303"/>
      <c r="FXC679" s="303"/>
      <c r="FXD679" s="303"/>
      <c r="FXE679" s="303"/>
      <c r="FXF679" s="303"/>
      <c r="FXG679" s="303"/>
      <c r="FXH679" s="303"/>
      <c r="FXI679" s="303"/>
      <c r="FXJ679" s="303"/>
      <c r="FXK679" s="303"/>
      <c r="FXL679" s="303"/>
      <c r="FXM679" s="303"/>
      <c r="FXN679" s="303"/>
      <c r="FXO679" s="303"/>
      <c r="FXP679" s="303"/>
      <c r="FXQ679" s="303"/>
      <c r="FXR679" s="303"/>
      <c r="FXS679" s="303"/>
      <c r="FXT679" s="303"/>
      <c r="FXU679" s="303"/>
      <c r="FXV679" s="303"/>
      <c r="FXW679" s="303"/>
      <c r="FXX679" s="303"/>
      <c r="FXY679" s="303"/>
      <c r="FXZ679" s="303"/>
      <c r="FYA679" s="303"/>
      <c r="FYB679" s="303"/>
      <c r="FYC679" s="303"/>
      <c r="FYD679" s="303"/>
      <c r="FYE679" s="303"/>
      <c r="FYF679" s="303"/>
      <c r="FYG679" s="303"/>
      <c r="FYH679" s="303"/>
      <c r="FYI679" s="303"/>
      <c r="FYJ679" s="303"/>
      <c r="FYK679" s="303"/>
      <c r="FYL679" s="303"/>
      <c r="FYM679" s="303"/>
      <c r="FYN679" s="303"/>
      <c r="FYO679" s="303"/>
      <c r="FYP679" s="303"/>
      <c r="FYQ679" s="303"/>
      <c r="FYR679" s="303"/>
      <c r="FYS679" s="303"/>
      <c r="FYT679" s="303"/>
      <c r="FYU679" s="303"/>
      <c r="FYV679" s="303"/>
      <c r="FYW679" s="303"/>
      <c r="FYX679" s="303"/>
      <c r="FYY679" s="303"/>
      <c r="FYZ679" s="303"/>
      <c r="FZA679" s="303"/>
      <c r="FZB679" s="303"/>
      <c r="FZC679" s="303"/>
      <c r="FZD679" s="303"/>
      <c r="FZE679" s="303"/>
      <c r="FZF679" s="303"/>
      <c r="FZG679" s="303"/>
      <c r="FZH679" s="303"/>
      <c r="FZI679" s="303"/>
      <c r="FZJ679" s="303"/>
      <c r="FZK679" s="303"/>
      <c r="FZL679" s="303"/>
      <c r="FZM679" s="303"/>
      <c r="FZN679" s="303"/>
      <c r="FZO679" s="303"/>
      <c r="FZP679" s="303"/>
      <c r="FZQ679" s="303"/>
      <c r="FZR679" s="303"/>
      <c r="FZS679" s="303"/>
      <c r="FZT679" s="303"/>
      <c r="FZU679" s="303"/>
      <c r="FZV679" s="303"/>
      <c r="FZW679" s="303"/>
      <c r="FZX679" s="303"/>
      <c r="FZY679" s="303"/>
      <c r="FZZ679" s="303"/>
      <c r="GAA679" s="303"/>
      <c r="GAB679" s="303"/>
      <c r="GAC679" s="303"/>
      <c r="GAD679" s="303"/>
      <c r="GAE679" s="303"/>
      <c r="GAF679" s="303"/>
      <c r="GAG679" s="303"/>
      <c r="GAH679" s="303"/>
      <c r="GAI679" s="303"/>
      <c r="GAJ679" s="303"/>
      <c r="GAK679" s="303"/>
      <c r="GAL679" s="303"/>
      <c r="GAM679" s="303"/>
      <c r="GAN679" s="303"/>
      <c r="GAO679" s="303"/>
      <c r="GAP679" s="303"/>
      <c r="GAQ679" s="303"/>
      <c r="GAR679" s="303"/>
      <c r="GAS679" s="303"/>
      <c r="GAT679" s="303"/>
      <c r="GAU679" s="303"/>
      <c r="GAV679" s="303"/>
      <c r="GAW679" s="303"/>
      <c r="GAX679" s="303"/>
      <c r="GAY679" s="303"/>
      <c r="GAZ679" s="303"/>
      <c r="GBA679" s="303"/>
      <c r="GBB679" s="303"/>
      <c r="GBC679" s="303"/>
      <c r="GBD679" s="303"/>
      <c r="GBE679" s="303"/>
      <c r="GBF679" s="303"/>
      <c r="GBG679" s="303"/>
      <c r="GBH679" s="303"/>
      <c r="GBI679" s="303"/>
      <c r="GBJ679" s="303"/>
      <c r="GBK679" s="303"/>
      <c r="GBL679" s="303"/>
      <c r="GBM679" s="303"/>
      <c r="GBN679" s="303"/>
      <c r="GBO679" s="303"/>
      <c r="GBP679" s="303"/>
      <c r="GBQ679" s="303"/>
      <c r="GBR679" s="303"/>
      <c r="GBS679" s="303"/>
      <c r="GBT679" s="303"/>
      <c r="GBU679" s="303"/>
      <c r="GBV679" s="303"/>
      <c r="GBW679" s="303"/>
      <c r="GBX679" s="303"/>
      <c r="GBY679" s="303"/>
      <c r="GBZ679" s="303"/>
      <c r="GCA679" s="303"/>
      <c r="GCB679" s="303"/>
      <c r="GCC679" s="303"/>
      <c r="GCD679" s="303"/>
      <c r="GCE679" s="303"/>
      <c r="GCF679" s="303"/>
      <c r="GCG679" s="303"/>
      <c r="GCH679" s="303"/>
      <c r="GCI679" s="303"/>
      <c r="GCJ679" s="303"/>
      <c r="GCK679" s="303"/>
      <c r="GCL679" s="303"/>
      <c r="GCM679" s="303"/>
      <c r="GCN679" s="303"/>
      <c r="GCO679" s="303"/>
      <c r="GCP679" s="303"/>
      <c r="GCQ679" s="303"/>
      <c r="GCR679" s="303"/>
      <c r="GCS679" s="303"/>
      <c r="GCT679" s="303"/>
      <c r="GCU679" s="303"/>
      <c r="GCV679" s="303"/>
      <c r="GCW679" s="303"/>
      <c r="GCX679" s="303"/>
      <c r="GCY679" s="303"/>
      <c r="GCZ679" s="303"/>
      <c r="GDA679" s="303"/>
      <c r="GDB679" s="303"/>
      <c r="GDC679" s="303"/>
      <c r="GDD679" s="303"/>
      <c r="GDE679" s="303"/>
      <c r="GDF679" s="303"/>
      <c r="GDG679" s="303"/>
      <c r="GDH679" s="303"/>
      <c r="GDI679" s="303"/>
      <c r="GDJ679" s="303"/>
      <c r="GDK679" s="303"/>
      <c r="GDL679" s="303"/>
      <c r="GDM679" s="303"/>
      <c r="GDN679" s="303"/>
      <c r="GDO679" s="303"/>
      <c r="GDP679" s="303"/>
      <c r="GDQ679" s="303"/>
      <c r="GDR679" s="303"/>
      <c r="GDS679" s="303"/>
      <c r="GDT679" s="303"/>
      <c r="GDU679" s="303"/>
      <c r="GDV679" s="303"/>
      <c r="GDW679" s="303"/>
      <c r="GDX679" s="303"/>
      <c r="GDY679" s="303"/>
      <c r="GDZ679" s="303"/>
      <c r="GEA679" s="303"/>
      <c r="GEB679" s="303"/>
      <c r="GEC679" s="303"/>
      <c r="GED679" s="303"/>
      <c r="GEE679" s="303"/>
      <c r="GEF679" s="303"/>
      <c r="GEG679" s="303"/>
      <c r="GEH679" s="303"/>
      <c r="GEI679" s="303"/>
      <c r="GEJ679" s="303"/>
      <c r="GEK679" s="303"/>
      <c r="GEL679" s="303"/>
      <c r="GEM679" s="303"/>
      <c r="GEN679" s="303"/>
      <c r="GEO679" s="303"/>
      <c r="GEP679" s="303"/>
      <c r="GEQ679" s="303"/>
      <c r="GER679" s="303"/>
      <c r="GES679" s="303"/>
      <c r="GET679" s="303"/>
      <c r="GEU679" s="303"/>
      <c r="GEV679" s="303"/>
      <c r="GEW679" s="303"/>
      <c r="GEX679" s="303"/>
      <c r="GEY679" s="303"/>
      <c r="GEZ679" s="303"/>
      <c r="GFA679" s="303"/>
      <c r="GFB679" s="303"/>
      <c r="GFC679" s="303"/>
      <c r="GFD679" s="303"/>
      <c r="GFE679" s="303"/>
      <c r="GFF679" s="303"/>
      <c r="GFG679" s="303"/>
      <c r="GFH679" s="303"/>
      <c r="GFI679" s="303"/>
      <c r="GFJ679" s="303"/>
      <c r="GFK679" s="303"/>
      <c r="GFL679" s="303"/>
      <c r="GFM679" s="303"/>
      <c r="GFN679" s="303"/>
      <c r="GFO679" s="303"/>
      <c r="GFP679" s="303"/>
      <c r="GFQ679" s="303"/>
      <c r="GFR679" s="303"/>
      <c r="GFS679" s="303"/>
      <c r="GFT679" s="303"/>
      <c r="GFU679" s="303"/>
      <c r="GFV679" s="303"/>
      <c r="GFW679" s="303"/>
      <c r="GFX679" s="303"/>
      <c r="GFY679" s="303"/>
      <c r="GFZ679" s="303"/>
      <c r="GGA679" s="303"/>
      <c r="GGB679" s="303"/>
      <c r="GGC679" s="303"/>
      <c r="GGD679" s="303"/>
      <c r="GGE679" s="303"/>
      <c r="GGF679" s="303"/>
      <c r="GGG679" s="303"/>
      <c r="GGH679" s="303"/>
      <c r="GGI679" s="303"/>
      <c r="GGJ679" s="303"/>
      <c r="GGK679" s="303"/>
      <c r="GGL679" s="303"/>
      <c r="GGM679" s="303"/>
      <c r="GGN679" s="303"/>
      <c r="GGO679" s="303"/>
      <c r="GGP679" s="303"/>
      <c r="GGQ679" s="303"/>
      <c r="GGR679" s="303"/>
      <c r="GGS679" s="303"/>
      <c r="GGT679" s="303"/>
      <c r="GGU679" s="303"/>
      <c r="GGV679" s="303"/>
      <c r="GGW679" s="303"/>
      <c r="GGX679" s="303"/>
      <c r="GGY679" s="303"/>
      <c r="GGZ679" s="303"/>
      <c r="GHA679" s="303"/>
      <c r="GHB679" s="303"/>
      <c r="GHC679" s="303"/>
      <c r="GHD679" s="303"/>
      <c r="GHE679" s="303"/>
      <c r="GHF679" s="303"/>
      <c r="GHG679" s="303"/>
      <c r="GHH679" s="303"/>
      <c r="GHI679" s="303"/>
      <c r="GHJ679" s="303"/>
      <c r="GHK679" s="303"/>
      <c r="GHL679" s="303"/>
      <c r="GHM679" s="303"/>
      <c r="GHN679" s="303"/>
      <c r="GHO679" s="303"/>
      <c r="GHP679" s="303"/>
      <c r="GHQ679" s="303"/>
      <c r="GHR679" s="303"/>
      <c r="GHS679" s="303"/>
      <c r="GHT679" s="303"/>
      <c r="GHU679" s="303"/>
      <c r="GHV679" s="303"/>
      <c r="GHW679" s="303"/>
      <c r="GHX679" s="303"/>
      <c r="GHY679" s="303"/>
      <c r="GHZ679" s="303"/>
      <c r="GIA679" s="303"/>
      <c r="GIB679" s="303"/>
      <c r="GIC679" s="303"/>
      <c r="GID679" s="303"/>
      <c r="GIE679" s="303"/>
      <c r="GIF679" s="303"/>
      <c r="GIG679" s="303"/>
      <c r="GIH679" s="303"/>
      <c r="GII679" s="303"/>
      <c r="GIJ679" s="303"/>
      <c r="GIK679" s="303"/>
      <c r="GIL679" s="303"/>
      <c r="GIM679" s="303"/>
      <c r="GIN679" s="303"/>
      <c r="GIO679" s="303"/>
      <c r="GIP679" s="303"/>
      <c r="GIQ679" s="303"/>
      <c r="GIR679" s="303"/>
      <c r="GIS679" s="303"/>
      <c r="GIT679" s="303"/>
      <c r="GIU679" s="303"/>
      <c r="GIV679" s="303"/>
      <c r="GIW679" s="303"/>
      <c r="GIX679" s="303"/>
      <c r="GIY679" s="303"/>
      <c r="GIZ679" s="303"/>
      <c r="GJA679" s="303"/>
      <c r="GJB679" s="303"/>
      <c r="GJC679" s="303"/>
      <c r="GJD679" s="303"/>
      <c r="GJE679" s="303"/>
      <c r="GJF679" s="303"/>
      <c r="GJG679" s="303"/>
      <c r="GJH679" s="303"/>
      <c r="GJI679" s="303"/>
      <c r="GJJ679" s="303"/>
      <c r="GJK679" s="303"/>
      <c r="GJL679" s="303"/>
      <c r="GJM679" s="303"/>
      <c r="GJN679" s="303"/>
      <c r="GJO679" s="303"/>
      <c r="GJP679" s="303"/>
      <c r="GJQ679" s="303"/>
      <c r="GJR679" s="303"/>
      <c r="GJS679" s="303"/>
      <c r="GJT679" s="303"/>
      <c r="GJU679" s="303"/>
      <c r="GJV679" s="303"/>
      <c r="GJW679" s="303"/>
      <c r="GJX679" s="303"/>
      <c r="GJY679" s="303"/>
      <c r="GJZ679" s="303"/>
      <c r="GKA679" s="303"/>
      <c r="GKB679" s="303"/>
      <c r="GKC679" s="303"/>
      <c r="GKD679" s="303"/>
      <c r="GKE679" s="303"/>
      <c r="GKF679" s="303"/>
      <c r="GKG679" s="303"/>
      <c r="GKH679" s="303"/>
      <c r="GKI679" s="303"/>
      <c r="GKJ679" s="303"/>
      <c r="GKK679" s="303"/>
      <c r="GKL679" s="303"/>
      <c r="GKM679" s="303"/>
      <c r="GKN679" s="303"/>
      <c r="GKO679" s="303"/>
      <c r="GKP679" s="303"/>
      <c r="GKQ679" s="303"/>
      <c r="GKR679" s="303"/>
      <c r="GKS679" s="303"/>
      <c r="GKT679" s="303"/>
      <c r="GKU679" s="303"/>
      <c r="GKV679" s="303"/>
      <c r="GKW679" s="303"/>
      <c r="GKX679" s="303"/>
      <c r="GKY679" s="303"/>
      <c r="GKZ679" s="303"/>
      <c r="GLA679" s="303"/>
      <c r="GLB679" s="303"/>
      <c r="GLC679" s="303"/>
      <c r="GLD679" s="303"/>
      <c r="GLE679" s="303"/>
      <c r="GLF679" s="303"/>
      <c r="GLG679" s="303"/>
      <c r="GLH679" s="303"/>
      <c r="GLI679" s="303"/>
      <c r="GLJ679" s="303"/>
      <c r="GLK679" s="303"/>
      <c r="GLL679" s="303"/>
      <c r="GLM679" s="303"/>
      <c r="GLN679" s="303"/>
      <c r="GLO679" s="303"/>
      <c r="GLP679" s="303"/>
      <c r="GLQ679" s="303"/>
      <c r="GLR679" s="303"/>
      <c r="GLS679" s="303"/>
      <c r="GLT679" s="303"/>
      <c r="GLU679" s="303"/>
      <c r="GLV679" s="303"/>
      <c r="GLW679" s="303"/>
      <c r="GLX679" s="303"/>
      <c r="GLY679" s="303"/>
      <c r="GLZ679" s="303"/>
      <c r="GMA679" s="303"/>
      <c r="GMB679" s="303"/>
      <c r="GMC679" s="303"/>
      <c r="GMD679" s="303"/>
      <c r="GME679" s="303"/>
      <c r="GMF679" s="303"/>
      <c r="GMG679" s="303"/>
      <c r="GMH679" s="303"/>
      <c r="GMI679" s="303"/>
      <c r="GMJ679" s="303"/>
      <c r="GMK679" s="303"/>
      <c r="GML679" s="303"/>
      <c r="GMM679" s="303"/>
      <c r="GMN679" s="303"/>
      <c r="GMO679" s="303"/>
      <c r="GMP679" s="303"/>
      <c r="GMQ679" s="303"/>
      <c r="GMR679" s="303"/>
      <c r="GMS679" s="303"/>
      <c r="GMT679" s="303"/>
      <c r="GMU679" s="303"/>
      <c r="GMV679" s="303"/>
      <c r="GMW679" s="303"/>
      <c r="GMX679" s="303"/>
      <c r="GMY679" s="303"/>
      <c r="GMZ679" s="303"/>
      <c r="GNA679" s="303"/>
      <c r="GNB679" s="303"/>
      <c r="GNC679" s="303"/>
      <c r="GND679" s="303"/>
      <c r="GNE679" s="303"/>
      <c r="GNF679" s="303"/>
      <c r="GNG679" s="303"/>
      <c r="GNH679" s="303"/>
      <c r="GNI679" s="303"/>
      <c r="GNJ679" s="303"/>
      <c r="GNK679" s="303"/>
      <c r="GNL679" s="303"/>
      <c r="GNM679" s="303"/>
      <c r="GNN679" s="303"/>
      <c r="GNO679" s="303"/>
      <c r="GNP679" s="303"/>
      <c r="GNQ679" s="303"/>
      <c r="GNR679" s="303"/>
      <c r="GNS679" s="303"/>
      <c r="GNT679" s="303"/>
      <c r="GNU679" s="303"/>
      <c r="GNV679" s="303"/>
      <c r="GNW679" s="303"/>
      <c r="GNX679" s="303"/>
      <c r="GNY679" s="303"/>
      <c r="GNZ679" s="303"/>
      <c r="GOA679" s="303"/>
      <c r="GOB679" s="303"/>
      <c r="GOC679" s="303"/>
      <c r="GOD679" s="303"/>
      <c r="GOE679" s="303"/>
      <c r="GOF679" s="303"/>
      <c r="GOG679" s="303"/>
      <c r="GOH679" s="303"/>
      <c r="GOI679" s="303"/>
      <c r="GOJ679" s="303"/>
      <c r="GOK679" s="303"/>
      <c r="GOL679" s="303"/>
      <c r="GOM679" s="303"/>
      <c r="GON679" s="303"/>
      <c r="GOO679" s="303"/>
      <c r="GOP679" s="303"/>
      <c r="GOQ679" s="303"/>
      <c r="GOR679" s="303"/>
      <c r="GOS679" s="303"/>
      <c r="GOT679" s="303"/>
      <c r="GOU679" s="303"/>
      <c r="GOV679" s="303"/>
      <c r="GOW679" s="303"/>
      <c r="GOX679" s="303"/>
      <c r="GOY679" s="303"/>
      <c r="GOZ679" s="303"/>
      <c r="GPA679" s="303"/>
      <c r="GPB679" s="303"/>
      <c r="GPC679" s="303"/>
      <c r="GPD679" s="303"/>
      <c r="GPE679" s="303"/>
      <c r="GPF679" s="303"/>
      <c r="GPG679" s="303"/>
      <c r="GPH679" s="303"/>
      <c r="GPI679" s="303"/>
      <c r="GPJ679" s="303"/>
      <c r="GPK679" s="303"/>
      <c r="GPL679" s="303"/>
      <c r="GPM679" s="303"/>
      <c r="GPN679" s="303"/>
      <c r="GPO679" s="303"/>
      <c r="GPP679" s="303"/>
      <c r="GPQ679" s="303"/>
      <c r="GPR679" s="303"/>
      <c r="GPS679" s="303"/>
      <c r="GPT679" s="303"/>
      <c r="GPU679" s="303"/>
      <c r="GPV679" s="303"/>
      <c r="GPW679" s="303"/>
      <c r="GPX679" s="303"/>
      <c r="GPY679" s="303"/>
      <c r="GPZ679" s="303"/>
      <c r="GQA679" s="303"/>
      <c r="GQB679" s="303"/>
      <c r="GQC679" s="303"/>
      <c r="GQD679" s="303"/>
      <c r="GQE679" s="303"/>
      <c r="GQF679" s="303"/>
      <c r="GQG679" s="303"/>
      <c r="GQH679" s="303"/>
      <c r="GQI679" s="303"/>
      <c r="GQJ679" s="303"/>
      <c r="GQK679" s="303"/>
      <c r="GQL679" s="303"/>
      <c r="GQM679" s="303"/>
      <c r="GQN679" s="303"/>
      <c r="GQO679" s="303"/>
      <c r="GQP679" s="303"/>
      <c r="GQQ679" s="303"/>
      <c r="GQR679" s="303"/>
      <c r="GQS679" s="303"/>
      <c r="GQT679" s="303"/>
      <c r="GQU679" s="303"/>
      <c r="GQV679" s="303"/>
      <c r="GQW679" s="303"/>
      <c r="GQX679" s="303"/>
      <c r="GQY679" s="303"/>
      <c r="GQZ679" s="303"/>
      <c r="GRA679" s="303"/>
      <c r="GRB679" s="303"/>
      <c r="GRC679" s="303"/>
      <c r="GRD679" s="303"/>
      <c r="GRE679" s="303"/>
      <c r="GRF679" s="303"/>
      <c r="GRG679" s="303"/>
      <c r="GRH679" s="303"/>
      <c r="GRI679" s="303"/>
      <c r="GRJ679" s="303"/>
      <c r="GRK679" s="303"/>
      <c r="GRL679" s="303"/>
      <c r="GRM679" s="303"/>
      <c r="GRN679" s="303"/>
      <c r="GRO679" s="303"/>
      <c r="GRP679" s="303"/>
      <c r="GRQ679" s="303"/>
      <c r="GRR679" s="303"/>
      <c r="GRS679" s="303"/>
      <c r="GRT679" s="303"/>
      <c r="GRU679" s="303"/>
      <c r="GRV679" s="303"/>
      <c r="GRW679" s="303"/>
      <c r="GRX679" s="303"/>
      <c r="GRY679" s="303"/>
      <c r="GRZ679" s="303"/>
      <c r="GSA679" s="303"/>
      <c r="GSB679" s="303"/>
      <c r="GSC679" s="303"/>
      <c r="GSD679" s="303"/>
      <c r="GSE679" s="303"/>
      <c r="GSF679" s="303"/>
      <c r="GSG679" s="303"/>
      <c r="GSH679" s="303"/>
      <c r="GSI679" s="303"/>
      <c r="GSJ679" s="303"/>
      <c r="GSK679" s="303"/>
      <c r="GSL679" s="303"/>
      <c r="GSM679" s="303"/>
      <c r="GSN679" s="303"/>
      <c r="GSO679" s="303"/>
      <c r="GSP679" s="303"/>
      <c r="GSQ679" s="303"/>
      <c r="GSR679" s="303"/>
      <c r="GSS679" s="303"/>
      <c r="GST679" s="303"/>
      <c r="GSU679" s="303"/>
      <c r="GSV679" s="303"/>
      <c r="GSW679" s="303"/>
      <c r="GSX679" s="303"/>
      <c r="GSY679" s="303"/>
      <c r="GSZ679" s="303"/>
      <c r="GTA679" s="303"/>
      <c r="GTB679" s="303"/>
      <c r="GTC679" s="303"/>
      <c r="GTD679" s="303"/>
      <c r="GTE679" s="303"/>
      <c r="GTF679" s="303"/>
      <c r="GTG679" s="303"/>
      <c r="GTH679" s="303"/>
      <c r="GTI679" s="303"/>
      <c r="GTJ679" s="303"/>
      <c r="GTK679" s="303"/>
      <c r="GTL679" s="303"/>
      <c r="GTM679" s="303"/>
      <c r="GTN679" s="303"/>
      <c r="GTO679" s="303"/>
      <c r="GTP679" s="303"/>
      <c r="GTQ679" s="303"/>
      <c r="GTR679" s="303"/>
      <c r="GTS679" s="303"/>
      <c r="GTT679" s="303"/>
      <c r="GTU679" s="303"/>
      <c r="GTV679" s="303"/>
      <c r="GTW679" s="303"/>
      <c r="GTX679" s="303"/>
      <c r="GTY679" s="303"/>
      <c r="GTZ679" s="303"/>
      <c r="GUA679" s="303"/>
      <c r="GUB679" s="303"/>
      <c r="GUC679" s="303"/>
      <c r="GUD679" s="303"/>
      <c r="GUE679" s="303"/>
      <c r="GUF679" s="303"/>
      <c r="GUG679" s="303"/>
      <c r="GUH679" s="303"/>
      <c r="GUI679" s="303"/>
      <c r="GUJ679" s="303"/>
      <c r="GUK679" s="303"/>
      <c r="GUL679" s="303"/>
      <c r="GUM679" s="303"/>
      <c r="GUN679" s="303"/>
      <c r="GUO679" s="303"/>
      <c r="GUP679" s="303"/>
      <c r="GUQ679" s="303"/>
      <c r="GUR679" s="303"/>
      <c r="GUS679" s="303"/>
      <c r="GUT679" s="303"/>
      <c r="GUU679" s="303"/>
      <c r="GUV679" s="303"/>
      <c r="GUW679" s="303"/>
      <c r="GUX679" s="303"/>
      <c r="GUY679" s="303"/>
      <c r="GUZ679" s="303"/>
      <c r="GVA679" s="303"/>
      <c r="GVB679" s="303"/>
      <c r="GVC679" s="303"/>
      <c r="GVD679" s="303"/>
      <c r="GVE679" s="303"/>
      <c r="GVF679" s="303"/>
      <c r="GVG679" s="303"/>
      <c r="GVH679" s="303"/>
      <c r="GVI679" s="303"/>
      <c r="GVJ679" s="303"/>
      <c r="GVK679" s="303"/>
      <c r="GVL679" s="303"/>
      <c r="GVM679" s="303"/>
      <c r="GVN679" s="303"/>
      <c r="GVO679" s="303"/>
      <c r="GVP679" s="303"/>
      <c r="GVQ679" s="303"/>
      <c r="GVR679" s="303"/>
      <c r="GVS679" s="303"/>
      <c r="GVT679" s="303"/>
      <c r="GVU679" s="303"/>
      <c r="GVV679" s="303"/>
      <c r="GVW679" s="303"/>
      <c r="GVX679" s="303"/>
      <c r="GVY679" s="303"/>
      <c r="GVZ679" s="303"/>
      <c r="GWA679" s="303"/>
      <c r="GWB679" s="303"/>
      <c r="GWC679" s="303"/>
      <c r="GWD679" s="303"/>
      <c r="GWE679" s="303"/>
      <c r="GWF679" s="303"/>
      <c r="GWG679" s="303"/>
      <c r="GWH679" s="303"/>
      <c r="GWI679" s="303"/>
      <c r="GWJ679" s="303"/>
      <c r="GWK679" s="303"/>
      <c r="GWL679" s="303"/>
      <c r="GWM679" s="303"/>
      <c r="GWN679" s="303"/>
      <c r="GWO679" s="303"/>
      <c r="GWP679" s="303"/>
      <c r="GWQ679" s="303"/>
      <c r="GWR679" s="303"/>
      <c r="GWS679" s="303"/>
      <c r="GWT679" s="303"/>
      <c r="GWU679" s="303"/>
      <c r="GWV679" s="303"/>
      <c r="GWW679" s="303"/>
      <c r="GWX679" s="303"/>
      <c r="GWY679" s="303"/>
      <c r="GWZ679" s="303"/>
      <c r="GXA679" s="303"/>
      <c r="GXB679" s="303"/>
      <c r="GXC679" s="303"/>
      <c r="GXD679" s="303"/>
      <c r="GXE679" s="303"/>
      <c r="GXF679" s="303"/>
      <c r="GXG679" s="303"/>
      <c r="GXH679" s="303"/>
      <c r="GXI679" s="303"/>
      <c r="GXJ679" s="303"/>
      <c r="GXK679" s="303"/>
      <c r="GXL679" s="303"/>
      <c r="GXM679" s="303"/>
      <c r="GXN679" s="303"/>
      <c r="GXO679" s="303"/>
      <c r="GXP679" s="303"/>
      <c r="GXQ679" s="303"/>
      <c r="GXR679" s="303"/>
      <c r="GXS679" s="303"/>
      <c r="GXT679" s="303"/>
      <c r="GXU679" s="303"/>
      <c r="GXV679" s="303"/>
      <c r="GXW679" s="303"/>
      <c r="GXX679" s="303"/>
      <c r="GXY679" s="303"/>
      <c r="GXZ679" s="303"/>
      <c r="GYA679" s="303"/>
      <c r="GYB679" s="303"/>
      <c r="GYC679" s="303"/>
      <c r="GYD679" s="303"/>
      <c r="GYE679" s="303"/>
      <c r="GYF679" s="303"/>
      <c r="GYG679" s="303"/>
      <c r="GYH679" s="303"/>
      <c r="GYI679" s="303"/>
      <c r="GYJ679" s="303"/>
      <c r="GYK679" s="303"/>
      <c r="GYL679" s="303"/>
      <c r="GYM679" s="303"/>
      <c r="GYN679" s="303"/>
      <c r="GYO679" s="303"/>
      <c r="GYP679" s="303"/>
      <c r="GYQ679" s="303"/>
      <c r="GYR679" s="303"/>
      <c r="GYS679" s="303"/>
      <c r="GYT679" s="303"/>
      <c r="GYU679" s="303"/>
      <c r="GYV679" s="303"/>
      <c r="GYW679" s="303"/>
      <c r="GYX679" s="303"/>
      <c r="GYY679" s="303"/>
      <c r="GYZ679" s="303"/>
      <c r="GZA679" s="303"/>
      <c r="GZB679" s="303"/>
      <c r="GZC679" s="303"/>
      <c r="GZD679" s="303"/>
      <c r="GZE679" s="303"/>
      <c r="GZF679" s="303"/>
      <c r="GZG679" s="303"/>
      <c r="GZH679" s="303"/>
      <c r="GZI679" s="303"/>
      <c r="GZJ679" s="303"/>
      <c r="GZK679" s="303"/>
      <c r="GZL679" s="303"/>
      <c r="GZM679" s="303"/>
      <c r="GZN679" s="303"/>
      <c r="GZO679" s="303"/>
      <c r="GZP679" s="303"/>
      <c r="GZQ679" s="303"/>
      <c r="GZR679" s="303"/>
      <c r="GZS679" s="303"/>
      <c r="GZT679" s="303"/>
      <c r="GZU679" s="303"/>
      <c r="GZV679" s="303"/>
      <c r="GZW679" s="303"/>
      <c r="GZX679" s="303"/>
      <c r="GZY679" s="303"/>
      <c r="GZZ679" s="303"/>
      <c r="HAA679" s="303"/>
      <c r="HAB679" s="303"/>
      <c r="HAC679" s="303"/>
      <c r="HAD679" s="303"/>
      <c r="HAE679" s="303"/>
      <c r="HAF679" s="303"/>
      <c r="HAG679" s="303"/>
      <c r="HAH679" s="303"/>
      <c r="HAI679" s="303"/>
      <c r="HAJ679" s="303"/>
      <c r="HAK679" s="303"/>
      <c r="HAL679" s="303"/>
      <c r="HAM679" s="303"/>
      <c r="HAN679" s="303"/>
      <c r="HAO679" s="303"/>
      <c r="HAP679" s="303"/>
      <c r="HAQ679" s="303"/>
      <c r="HAR679" s="303"/>
      <c r="HAS679" s="303"/>
      <c r="HAT679" s="303"/>
      <c r="HAU679" s="303"/>
      <c r="HAV679" s="303"/>
      <c r="HAW679" s="303"/>
      <c r="HAX679" s="303"/>
      <c r="HAY679" s="303"/>
      <c r="HAZ679" s="303"/>
      <c r="HBA679" s="303"/>
      <c r="HBB679" s="303"/>
      <c r="HBC679" s="303"/>
      <c r="HBD679" s="303"/>
      <c r="HBE679" s="303"/>
      <c r="HBF679" s="303"/>
      <c r="HBG679" s="303"/>
      <c r="HBH679" s="303"/>
      <c r="HBI679" s="303"/>
      <c r="HBJ679" s="303"/>
      <c r="HBK679" s="303"/>
      <c r="HBL679" s="303"/>
      <c r="HBM679" s="303"/>
      <c r="HBN679" s="303"/>
      <c r="HBO679" s="303"/>
      <c r="HBP679" s="303"/>
      <c r="HBQ679" s="303"/>
      <c r="HBR679" s="303"/>
      <c r="HBS679" s="303"/>
      <c r="HBT679" s="303"/>
      <c r="HBU679" s="303"/>
      <c r="HBV679" s="303"/>
      <c r="HBW679" s="303"/>
      <c r="HBX679" s="303"/>
      <c r="HBY679" s="303"/>
      <c r="HBZ679" s="303"/>
      <c r="HCA679" s="303"/>
      <c r="HCB679" s="303"/>
      <c r="HCC679" s="303"/>
      <c r="HCD679" s="303"/>
      <c r="HCE679" s="303"/>
      <c r="HCF679" s="303"/>
      <c r="HCG679" s="303"/>
      <c r="HCH679" s="303"/>
      <c r="HCI679" s="303"/>
      <c r="HCJ679" s="303"/>
      <c r="HCK679" s="303"/>
      <c r="HCL679" s="303"/>
      <c r="HCM679" s="303"/>
      <c r="HCN679" s="303"/>
      <c r="HCO679" s="303"/>
      <c r="HCP679" s="303"/>
      <c r="HCQ679" s="303"/>
      <c r="HCR679" s="303"/>
      <c r="HCS679" s="303"/>
      <c r="HCT679" s="303"/>
      <c r="HCU679" s="303"/>
      <c r="HCV679" s="303"/>
      <c r="HCW679" s="303"/>
      <c r="HCX679" s="303"/>
      <c r="HCY679" s="303"/>
      <c r="HCZ679" s="303"/>
      <c r="HDA679" s="303"/>
      <c r="HDB679" s="303"/>
      <c r="HDC679" s="303"/>
      <c r="HDD679" s="303"/>
      <c r="HDE679" s="303"/>
      <c r="HDF679" s="303"/>
      <c r="HDG679" s="303"/>
      <c r="HDH679" s="303"/>
      <c r="HDI679" s="303"/>
      <c r="HDJ679" s="303"/>
      <c r="HDK679" s="303"/>
      <c r="HDL679" s="303"/>
      <c r="HDM679" s="303"/>
      <c r="HDN679" s="303"/>
      <c r="HDO679" s="303"/>
      <c r="HDP679" s="303"/>
      <c r="HDQ679" s="303"/>
      <c r="HDR679" s="303"/>
      <c r="HDS679" s="303"/>
      <c r="HDT679" s="303"/>
      <c r="HDU679" s="303"/>
      <c r="HDV679" s="303"/>
      <c r="HDW679" s="303"/>
      <c r="HDX679" s="303"/>
      <c r="HDY679" s="303"/>
      <c r="HDZ679" s="303"/>
      <c r="HEA679" s="303"/>
      <c r="HEB679" s="303"/>
      <c r="HEC679" s="303"/>
      <c r="HED679" s="303"/>
      <c r="HEE679" s="303"/>
      <c r="HEF679" s="303"/>
      <c r="HEG679" s="303"/>
      <c r="HEH679" s="303"/>
      <c r="HEI679" s="303"/>
      <c r="HEJ679" s="303"/>
      <c r="HEK679" s="303"/>
      <c r="HEL679" s="303"/>
      <c r="HEM679" s="303"/>
      <c r="HEN679" s="303"/>
      <c r="HEO679" s="303"/>
      <c r="HEP679" s="303"/>
      <c r="HEQ679" s="303"/>
      <c r="HER679" s="303"/>
      <c r="HES679" s="303"/>
      <c r="HET679" s="303"/>
      <c r="HEU679" s="303"/>
      <c r="HEV679" s="303"/>
      <c r="HEW679" s="303"/>
      <c r="HEX679" s="303"/>
      <c r="HEY679" s="303"/>
      <c r="HEZ679" s="303"/>
      <c r="HFA679" s="303"/>
      <c r="HFB679" s="303"/>
      <c r="HFC679" s="303"/>
      <c r="HFD679" s="303"/>
      <c r="HFE679" s="303"/>
      <c r="HFF679" s="303"/>
      <c r="HFG679" s="303"/>
      <c r="HFH679" s="303"/>
      <c r="HFI679" s="303"/>
      <c r="HFJ679" s="303"/>
      <c r="HFK679" s="303"/>
      <c r="HFL679" s="303"/>
      <c r="HFM679" s="303"/>
      <c r="HFN679" s="303"/>
      <c r="HFO679" s="303"/>
      <c r="HFP679" s="303"/>
      <c r="HFQ679" s="303"/>
      <c r="HFR679" s="303"/>
      <c r="HFS679" s="303"/>
      <c r="HFT679" s="303"/>
      <c r="HFU679" s="303"/>
      <c r="HFV679" s="303"/>
      <c r="HFW679" s="303"/>
      <c r="HFX679" s="303"/>
      <c r="HFY679" s="303"/>
      <c r="HFZ679" s="303"/>
      <c r="HGA679" s="303"/>
      <c r="HGB679" s="303"/>
      <c r="HGC679" s="303"/>
      <c r="HGD679" s="303"/>
      <c r="HGE679" s="303"/>
      <c r="HGF679" s="303"/>
      <c r="HGG679" s="303"/>
      <c r="HGH679" s="303"/>
      <c r="HGI679" s="303"/>
      <c r="HGJ679" s="303"/>
      <c r="HGK679" s="303"/>
      <c r="HGL679" s="303"/>
      <c r="HGM679" s="303"/>
      <c r="HGN679" s="303"/>
      <c r="HGO679" s="303"/>
      <c r="HGP679" s="303"/>
      <c r="HGQ679" s="303"/>
      <c r="HGR679" s="303"/>
      <c r="HGS679" s="303"/>
      <c r="HGT679" s="303"/>
      <c r="HGU679" s="303"/>
      <c r="HGV679" s="303"/>
      <c r="HGW679" s="303"/>
      <c r="HGX679" s="303"/>
      <c r="HGY679" s="303"/>
      <c r="HGZ679" s="303"/>
      <c r="HHA679" s="303"/>
      <c r="HHB679" s="303"/>
      <c r="HHC679" s="303"/>
      <c r="HHD679" s="303"/>
      <c r="HHE679" s="303"/>
      <c r="HHF679" s="303"/>
      <c r="HHG679" s="303"/>
      <c r="HHH679" s="303"/>
      <c r="HHI679" s="303"/>
      <c r="HHJ679" s="303"/>
      <c r="HHK679" s="303"/>
      <c r="HHL679" s="303"/>
      <c r="HHM679" s="303"/>
      <c r="HHN679" s="303"/>
      <c r="HHO679" s="303"/>
      <c r="HHP679" s="303"/>
      <c r="HHQ679" s="303"/>
      <c r="HHR679" s="303"/>
      <c r="HHS679" s="303"/>
      <c r="HHT679" s="303"/>
      <c r="HHU679" s="303"/>
      <c r="HHV679" s="303"/>
      <c r="HHW679" s="303"/>
      <c r="HHX679" s="303"/>
      <c r="HHY679" s="303"/>
      <c r="HHZ679" s="303"/>
      <c r="HIA679" s="303"/>
      <c r="HIB679" s="303"/>
      <c r="HIC679" s="303"/>
      <c r="HID679" s="303"/>
      <c r="HIE679" s="303"/>
      <c r="HIF679" s="303"/>
      <c r="HIG679" s="303"/>
      <c r="HIH679" s="303"/>
      <c r="HII679" s="303"/>
      <c r="HIJ679" s="303"/>
      <c r="HIK679" s="303"/>
      <c r="HIL679" s="303"/>
      <c r="HIM679" s="303"/>
      <c r="HIN679" s="303"/>
      <c r="HIO679" s="303"/>
      <c r="HIP679" s="303"/>
      <c r="HIQ679" s="303"/>
      <c r="HIR679" s="303"/>
      <c r="HIS679" s="303"/>
      <c r="HIT679" s="303"/>
      <c r="HIU679" s="303"/>
      <c r="HIV679" s="303"/>
      <c r="HIW679" s="303"/>
      <c r="HIX679" s="303"/>
      <c r="HIY679" s="303"/>
      <c r="HIZ679" s="303"/>
      <c r="HJA679" s="303"/>
      <c r="HJB679" s="303"/>
      <c r="HJC679" s="303"/>
      <c r="HJD679" s="303"/>
      <c r="HJE679" s="303"/>
      <c r="HJF679" s="303"/>
      <c r="HJG679" s="303"/>
      <c r="HJH679" s="303"/>
      <c r="HJI679" s="303"/>
      <c r="HJJ679" s="303"/>
      <c r="HJK679" s="303"/>
      <c r="HJL679" s="303"/>
      <c r="HJM679" s="303"/>
      <c r="HJN679" s="303"/>
      <c r="HJO679" s="303"/>
      <c r="HJP679" s="303"/>
      <c r="HJQ679" s="303"/>
      <c r="HJR679" s="303"/>
      <c r="HJS679" s="303"/>
      <c r="HJT679" s="303"/>
      <c r="HJU679" s="303"/>
      <c r="HJV679" s="303"/>
      <c r="HJW679" s="303"/>
      <c r="HJX679" s="303"/>
      <c r="HJY679" s="303"/>
      <c r="HJZ679" s="303"/>
      <c r="HKA679" s="303"/>
      <c r="HKB679" s="303"/>
      <c r="HKC679" s="303"/>
      <c r="HKD679" s="303"/>
      <c r="HKE679" s="303"/>
      <c r="HKF679" s="303"/>
      <c r="HKG679" s="303"/>
      <c r="HKH679" s="303"/>
      <c r="HKI679" s="303"/>
      <c r="HKJ679" s="303"/>
      <c r="HKK679" s="303"/>
      <c r="HKL679" s="303"/>
      <c r="HKM679" s="303"/>
      <c r="HKN679" s="303"/>
      <c r="HKO679" s="303"/>
      <c r="HKP679" s="303"/>
      <c r="HKQ679" s="303"/>
      <c r="HKR679" s="303"/>
      <c r="HKS679" s="303"/>
      <c r="HKT679" s="303"/>
      <c r="HKU679" s="303"/>
      <c r="HKV679" s="303"/>
      <c r="HKW679" s="303"/>
      <c r="HKX679" s="303"/>
      <c r="HKY679" s="303"/>
      <c r="HKZ679" s="303"/>
      <c r="HLA679" s="303"/>
      <c r="HLB679" s="303"/>
      <c r="HLC679" s="303"/>
      <c r="HLD679" s="303"/>
      <c r="HLE679" s="303"/>
      <c r="HLF679" s="303"/>
      <c r="HLG679" s="303"/>
      <c r="HLH679" s="303"/>
      <c r="HLI679" s="303"/>
      <c r="HLJ679" s="303"/>
      <c r="HLK679" s="303"/>
      <c r="HLL679" s="303"/>
      <c r="HLM679" s="303"/>
      <c r="HLN679" s="303"/>
      <c r="HLO679" s="303"/>
      <c r="HLP679" s="303"/>
      <c r="HLQ679" s="303"/>
      <c r="HLR679" s="303"/>
      <c r="HLS679" s="303"/>
      <c r="HLT679" s="303"/>
      <c r="HLU679" s="303"/>
      <c r="HLV679" s="303"/>
      <c r="HLW679" s="303"/>
      <c r="HLX679" s="303"/>
      <c r="HLY679" s="303"/>
      <c r="HLZ679" s="303"/>
      <c r="HMA679" s="303"/>
      <c r="HMB679" s="303"/>
      <c r="HMC679" s="303"/>
      <c r="HMD679" s="303"/>
      <c r="HME679" s="303"/>
      <c r="HMF679" s="303"/>
      <c r="HMG679" s="303"/>
      <c r="HMH679" s="303"/>
      <c r="HMI679" s="303"/>
      <c r="HMJ679" s="303"/>
      <c r="HMK679" s="303"/>
      <c r="HML679" s="303"/>
      <c r="HMM679" s="303"/>
      <c r="HMN679" s="303"/>
      <c r="HMO679" s="303"/>
      <c r="HMP679" s="303"/>
      <c r="HMQ679" s="303"/>
      <c r="HMR679" s="303"/>
      <c r="HMS679" s="303"/>
      <c r="HMT679" s="303"/>
      <c r="HMU679" s="303"/>
      <c r="HMV679" s="303"/>
      <c r="HMW679" s="303"/>
      <c r="HMX679" s="303"/>
      <c r="HMY679" s="303"/>
      <c r="HMZ679" s="303"/>
      <c r="HNA679" s="303"/>
      <c r="HNB679" s="303"/>
      <c r="HNC679" s="303"/>
      <c r="HND679" s="303"/>
      <c r="HNE679" s="303"/>
      <c r="HNF679" s="303"/>
      <c r="HNG679" s="303"/>
      <c r="HNH679" s="303"/>
      <c r="HNI679" s="303"/>
      <c r="HNJ679" s="303"/>
      <c r="HNK679" s="303"/>
      <c r="HNL679" s="303"/>
      <c r="HNM679" s="303"/>
      <c r="HNN679" s="303"/>
      <c r="HNO679" s="303"/>
      <c r="HNP679" s="303"/>
      <c r="HNQ679" s="303"/>
      <c r="HNR679" s="303"/>
      <c r="HNS679" s="303"/>
      <c r="HNT679" s="303"/>
      <c r="HNU679" s="303"/>
      <c r="HNV679" s="303"/>
      <c r="HNW679" s="303"/>
      <c r="HNX679" s="303"/>
      <c r="HNY679" s="303"/>
      <c r="HNZ679" s="303"/>
      <c r="HOA679" s="303"/>
      <c r="HOB679" s="303"/>
      <c r="HOC679" s="303"/>
      <c r="HOD679" s="303"/>
      <c r="HOE679" s="303"/>
      <c r="HOF679" s="303"/>
      <c r="HOG679" s="303"/>
      <c r="HOH679" s="303"/>
      <c r="HOI679" s="303"/>
      <c r="HOJ679" s="303"/>
      <c r="HOK679" s="303"/>
      <c r="HOL679" s="303"/>
      <c r="HOM679" s="303"/>
      <c r="HON679" s="303"/>
      <c r="HOO679" s="303"/>
      <c r="HOP679" s="303"/>
      <c r="HOQ679" s="303"/>
      <c r="HOR679" s="303"/>
      <c r="HOS679" s="303"/>
      <c r="HOT679" s="303"/>
      <c r="HOU679" s="303"/>
      <c r="HOV679" s="303"/>
      <c r="HOW679" s="303"/>
      <c r="HOX679" s="303"/>
      <c r="HOY679" s="303"/>
      <c r="HOZ679" s="303"/>
      <c r="HPA679" s="303"/>
      <c r="HPB679" s="303"/>
      <c r="HPC679" s="303"/>
      <c r="HPD679" s="303"/>
      <c r="HPE679" s="303"/>
      <c r="HPF679" s="303"/>
      <c r="HPG679" s="303"/>
      <c r="HPH679" s="303"/>
      <c r="HPI679" s="303"/>
      <c r="HPJ679" s="303"/>
      <c r="HPK679" s="303"/>
      <c r="HPL679" s="303"/>
      <c r="HPM679" s="303"/>
      <c r="HPN679" s="303"/>
      <c r="HPO679" s="303"/>
      <c r="HPP679" s="303"/>
      <c r="HPQ679" s="303"/>
      <c r="HPR679" s="303"/>
      <c r="HPS679" s="303"/>
      <c r="HPT679" s="303"/>
      <c r="HPU679" s="303"/>
      <c r="HPV679" s="303"/>
      <c r="HPW679" s="303"/>
      <c r="HPX679" s="303"/>
      <c r="HPY679" s="303"/>
      <c r="HPZ679" s="303"/>
      <c r="HQA679" s="303"/>
      <c r="HQB679" s="303"/>
      <c r="HQC679" s="303"/>
      <c r="HQD679" s="303"/>
      <c r="HQE679" s="303"/>
      <c r="HQF679" s="303"/>
      <c r="HQG679" s="303"/>
      <c r="HQH679" s="303"/>
      <c r="HQI679" s="303"/>
      <c r="HQJ679" s="303"/>
      <c r="HQK679" s="303"/>
      <c r="HQL679" s="303"/>
      <c r="HQM679" s="303"/>
      <c r="HQN679" s="303"/>
      <c r="HQO679" s="303"/>
      <c r="HQP679" s="303"/>
      <c r="HQQ679" s="303"/>
      <c r="HQR679" s="303"/>
      <c r="HQS679" s="303"/>
      <c r="HQT679" s="303"/>
      <c r="HQU679" s="303"/>
      <c r="HQV679" s="303"/>
      <c r="HQW679" s="303"/>
      <c r="HQX679" s="303"/>
      <c r="HQY679" s="303"/>
      <c r="HQZ679" s="303"/>
      <c r="HRA679" s="303"/>
      <c r="HRB679" s="303"/>
      <c r="HRC679" s="303"/>
      <c r="HRD679" s="303"/>
      <c r="HRE679" s="303"/>
      <c r="HRF679" s="303"/>
      <c r="HRG679" s="303"/>
      <c r="HRH679" s="303"/>
      <c r="HRI679" s="303"/>
      <c r="HRJ679" s="303"/>
      <c r="HRK679" s="303"/>
      <c r="HRL679" s="303"/>
      <c r="HRM679" s="303"/>
      <c r="HRN679" s="303"/>
      <c r="HRO679" s="303"/>
      <c r="HRP679" s="303"/>
      <c r="HRQ679" s="303"/>
      <c r="HRR679" s="303"/>
      <c r="HRS679" s="303"/>
      <c r="HRT679" s="303"/>
      <c r="HRU679" s="303"/>
      <c r="HRV679" s="303"/>
      <c r="HRW679" s="303"/>
      <c r="HRX679" s="303"/>
      <c r="HRY679" s="303"/>
      <c r="HRZ679" s="303"/>
      <c r="HSA679" s="303"/>
      <c r="HSB679" s="303"/>
      <c r="HSC679" s="303"/>
      <c r="HSD679" s="303"/>
      <c r="HSE679" s="303"/>
      <c r="HSF679" s="303"/>
      <c r="HSG679" s="303"/>
      <c r="HSH679" s="303"/>
      <c r="HSI679" s="303"/>
      <c r="HSJ679" s="303"/>
      <c r="HSK679" s="303"/>
      <c r="HSL679" s="303"/>
      <c r="HSM679" s="303"/>
      <c r="HSN679" s="303"/>
      <c r="HSO679" s="303"/>
      <c r="HSP679" s="303"/>
      <c r="HSQ679" s="303"/>
      <c r="HSR679" s="303"/>
      <c r="HSS679" s="303"/>
      <c r="HST679" s="303"/>
      <c r="HSU679" s="303"/>
      <c r="HSV679" s="303"/>
      <c r="HSW679" s="303"/>
      <c r="HSX679" s="303"/>
      <c r="HSY679" s="303"/>
      <c r="HSZ679" s="303"/>
      <c r="HTA679" s="303"/>
      <c r="HTB679" s="303"/>
      <c r="HTC679" s="303"/>
      <c r="HTD679" s="303"/>
      <c r="HTE679" s="303"/>
      <c r="HTF679" s="303"/>
      <c r="HTG679" s="303"/>
      <c r="HTH679" s="303"/>
      <c r="HTI679" s="303"/>
      <c r="HTJ679" s="303"/>
      <c r="HTK679" s="303"/>
      <c r="HTL679" s="303"/>
      <c r="HTM679" s="303"/>
      <c r="HTN679" s="303"/>
      <c r="HTO679" s="303"/>
      <c r="HTP679" s="303"/>
      <c r="HTQ679" s="303"/>
      <c r="HTR679" s="303"/>
      <c r="HTS679" s="303"/>
      <c r="HTT679" s="303"/>
      <c r="HTU679" s="303"/>
      <c r="HTV679" s="303"/>
      <c r="HTW679" s="303"/>
      <c r="HTX679" s="303"/>
      <c r="HTY679" s="303"/>
      <c r="HTZ679" s="303"/>
      <c r="HUA679" s="303"/>
      <c r="HUB679" s="303"/>
      <c r="HUC679" s="303"/>
      <c r="HUD679" s="303"/>
      <c r="HUE679" s="303"/>
      <c r="HUF679" s="303"/>
      <c r="HUG679" s="303"/>
      <c r="HUH679" s="303"/>
      <c r="HUI679" s="303"/>
      <c r="HUJ679" s="303"/>
      <c r="HUK679" s="303"/>
      <c r="HUL679" s="303"/>
      <c r="HUM679" s="303"/>
      <c r="HUN679" s="303"/>
      <c r="HUO679" s="303"/>
      <c r="HUP679" s="303"/>
      <c r="HUQ679" s="303"/>
      <c r="HUR679" s="303"/>
      <c r="HUS679" s="303"/>
      <c r="HUT679" s="303"/>
      <c r="HUU679" s="303"/>
      <c r="HUV679" s="303"/>
      <c r="HUW679" s="303"/>
      <c r="HUX679" s="303"/>
      <c r="HUY679" s="303"/>
      <c r="HUZ679" s="303"/>
      <c r="HVA679" s="303"/>
      <c r="HVB679" s="303"/>
      <c r="HVC679" s="303"/>
      <c r="HVD679" s="303"/>
      <c r="HVE679" s="303"/>
      <c r="HVF679" s="303"/>
      <c r="HVG679" s="303"/>
      <c r="HVH679" s="303"/>
      <c r="HVI679" s="303"/>
      <c r="HVJ679" s="303"/>
      <c r="HVK679" s="303"/>
      <c r="HVL679" s="303"/>
      <c r="HVM679" s="303"/>
      <c r="HVN679" s="303"/>
      <c r="HVO679" s="303"/>
      <c r="HVP679" s="303"/>
      <c r="HVQ679" s="303"/>
      <c r="HVR679" s="303"/>
      <c r="HVS679" s="303"/>
      <c r="HVT679" s="303"/>
      <c r="HVU679" s="303"/>
      <c r="HVV679" s="303"/>
      <c r="HVW679" s="303"/>
      <c r="HVX679" s="303"/>
      <c r="HVY679" s="303"/>
      <c r="HVZ679" s="303"/>
      <c r="HWA679" s="303"/>
      <c r="HWB679" s="303"/>
      <c r="HWC679" s="303"/>
      <c r="HWD679" s="303"/>
      <c r="HWE679" s="303"/>
      <c r="HWF679" s="303"/>
      <c r="HWG679" s="303"/>
      <c r="HWH679" s="303"/>
      <c r="HWI679" s="303"/>
      <c r="HWJ679" s="303"/>
      <c r="HWK679" s="303"/>
      <c r="HWL679" s="303"/>
      <c r="HWM679" s="303"/>
      <c r="HWN679" s="303"/>
      <c r="HWO679" s="303"/>
      <c r="HWP679" s="303"/>
      <c r="HWQ679" s="303"/>
      <c r="HWR679" s="303"/>
      <c r="HWS679" s="303"/>
      <c r="HWT679" s="303"/>
      <c r="HWU679" s="303"/>
      <c r="HWV679" s="303"/>
      <c r="HWW679" s="303"/>
      <c r="HWX679" s="303"/>
      <c r="HWY679" s="303"/>
      <c r="HWZ679" s="303"/>
      <c r="HXA679" s="303"/>
      <c r="HXB679" s="303"/>
      <c r="HXC679" s="303"/>
      <c r="HXD679" s="303"/>
      <c r="HXE679" s="303"/>
      <c r="HXF679" s="303"/>
      <c r="HXG679" s="303"/>
      <c r="HXH679" s="303"/>
      <c r="HXI679" s="303"/>
      <c r="HXJ679" s="303"/>
      <c r="HXK679" s="303"/>
      <c r="HXL679" s="303"/>
      <c r="HXM679" s="303"/>
      <c r="HXN679" s="303"/>
      <c r="HXO679" s="303"/>
      <c r="HXP679" s="303"/>
      <c r="HXQ679" s="303"/>
      <c r="HXR679" s="303"/>
      <c r="HXS679" s="303"/>
      <c r="HXT679" s="303"/>
      <c r="HXU679" s="303"/>
      <c r="HXV679" s="303"/>
      <c r="HXW679" s="303"/>
      <c r="HXX679" s="303"/>
      <c r="HXY679" s="303"/>
      <c r="HXZ679" s="303"/>
      <c r="HYA679" s="303"/>
      <c r="HYB679" s="303"/>
      <c r="HYC679" s="303"/>
      <c r="HYD679" s="303"/>
      <c r="HYE679" s="303"/>
      <c r="HYF679" s="303"/>
      <c r="HYG679" s="303"/>
      <c r="HYH679" s="303"/>
      <c r="HYI679" s="303"/>
      <c r="HYJ679" s="303"/>
      <c r="HYK679" s="303"/>
      <c r="HYL679" s="303"/>
      <c r="HYM679" s="303"/>
      <c r="HYN679" s="303"/>
      <c r="HYO679" s="303"/>
      <c r="HYP679" s="303"/>
      <c r="HYQ679" s="303"/>
      <c r="HYR679" s="303"/>
      <c r="HYS679" s="303"/>
      <c r="HYT679" s="303"/>
      <c r="HYU679" s="303"/>
      <c r="HYV679" s="303"/>
      <c r="HYW679" s="303"/>
      <c r="HYX679" s="303"/>
      <c r="HYY679" s="303"/>
      <c r="HYZ679" s="303"/>
      <c r="HZA679" s="303"/>
      <c r="HZB679" s="303"/>
      <c r="HZC679" s="303"/>
      <c r="HZD679" s="303"/>
      <c r="HZE679" s="303"/>
      <c r="HZF679" s="303"/>
      <c r="HZG679" s="303"/>
      <c r="HZH679" s="303"/>
      <c r="HZI679" s="303"/>
      <c r="HZJ679" s="303"/>
      <c r="HZK679" s="303"/>
      <c r="HZL679" s="303"/>
      <c r="HZM679" s="303"/>
      <c r="HZN679" s="303"/>
      <c r="HZO679" s="303"/>
      <c r="HZP679" s="303"/>
      <c r="HZQ679" s="303"/>
      <c r="HZR679" s="303"/>
      <c r="HZS679" s="303"/>
      <c r="HZT679" s="303"/>
      <c r="HZU679" s="303"/>
      <c r="HZV679" s="303"/>
      <c r="HZW679" s="303"/>
      <c r="HZX679" s="303"/>
      <c r="HZY679" s="303"/>
      <c r="HZZ679" s="303"/>
      <c r="IAA679" s="303"/>
      <c r="IAB679" s="303"/>
      <c r="IAC679" s="303"/>
      <c r="IAD679" s="303"/>
      <c r="IAE679" s="303"/>
      <c r="IAF679" s="303"/>
      <c r="IAG679" s="303"/>
      <c r="IAH679" s="303"/>
      <c r="IAI679" s="303"/>
      <c r="IAJ679" s="303"/>
      <c r="IAK679" s="303"/>
      <c r="IAL679" s="303"/>
      <c r="IAM679" s="303"/>
      <c r="IAN679" s="303"/>
      <c r="IAO679" s="303"/>
      <c r="IAP679" s="303"/>
      <c r="IAQ679" s="303"/>
      <c r="IAR679" s="303"/>
      <c r="IAS679" s="303"/>
      <c r="IAT679" s="303"/>
      <c r="IAU679" s="303"/>
      <c r="IAV679" s="303"/>
      <c r="IAW679" s="303"/>
      <c r="IAX679" s="303"/>
      <c r="IAY679" s="303"/>
      <c r="IAZ679" s="303"/>
      <c r="IBA679" s="303"/>
      <c r="IBB679" s="303"/>
      <c r="IBC679" s="303"/>
      <c r="IBD679" s="303"/>
      <c r="IBE679" s="303"/>
      <c r="IBF679" s="303"/>
      <c r="IBG679" s="303"/>
      <c r="IBH679" s="303"/>
      <c r="IBI679" s="303"/>
      <c r="IBJ679" s="303"/>
      <c r="IBK679" s="303"/>
      <c r="IBL679" s="303"/>
      <c r="IBM679" s="303"/>
      <c r="IBN679" s="303"/>
      <c r="IBO679" s="303"/>
      <c r="IBP679" s="303"/>
      <c r="IBQ679" s="303"/>
      <c r="IBR679" s="303"/>
      <c r="IBS679" s="303"/>
      <c r="IBT679" s="303"/>
      <c r="IBU679" s="303"/>
      <c r="IBV679" s="303"/>
      <c r="IBW679" s="303"/>
      <c r="IBX679" s="303"/>
      <c r="IBY679" s="303"/>
      <c r="IBZ679" s="303"/>
      <c r="ICA679" s="303"/>
      <c r="ICB679" s="303"/>
      <c r="ICC679" s="303"/>
      <c r="ICD679" s="303"/>
      <c r="ICE679" s="303"/>
      <c r="ICF679" s="303"/>
      <c r="ICG679" s="303"/>
      <c r="ICH679" s="303"/>
      <c r="ICI679" s="303"/>
      <c r="ICJ679" s="303"/>
      <c r="ICK679" s="303"/>
      <c r="ICL679" s="303"/>
      <c r="ICM679" s="303"/>
      <c r="ICN679" s="303"/>
      <c r="ICO679" s="303"/>
      <c r="ICP679" s="303"/>
      <c r="ICQ679" s="303"/>
      <c r="ICR679" s="303"/>
      <c r="ICS679" s="303"/>
      <c r="ICT679" s="303"/>
      <c r="ICU679" s="303"/>
      <c r="ICV679" s="303"/>
      <c r="ICW679" s="303"/>
      <c r="ICX679" s="303"/>
      <c r="ICY679" s="303"/>
      <c r="ICZ679" s="303"/>
      <c r="IDA679" s="303"/>
      <c r="IDB679" s="303"/>
      <c r="IDC679" s="303"/>
      <c r="IDD679" s="303"/>
      <c r="IDE679" s="303"/>
      <c r="IDF679" s="303"/>
      <c r="IDG679" s="303"/>
      <c r="IDH679" s="303"/>
      <c r="IDI679" s="303"/>
      <c r="IDJ679" s="303"/>
      <c r="IDK679" s="303"/>
      <c r="IDL679" s="303"/>
      <c r="IDM679" s="303"/>
      <c r="IDN679" s="303"/>
      <c r="IDO679" s="303"/>
      <c r="IDP679" s="303"/>
      <c r="IDQ679" s="303"/>
      <c r="IDR679" s="303"/>
      <c r="IDS679" s="303"/>
      <c r="IDT679" s="303"/>
      <c r="IDU679" s="303"/>
      <c r="IDV679" s="303"/>
      <c r="IDW679" s="303"/>
      <c r="IDX679" s="303"/>
      <c r="IDY679" s="303"/>
      <c r="IDZ679" s="303"/>
      <c r="IEA679" s="303"/>
      <c r="IEB679" s="303"/>
      <c r="IEC679" s="303"/>
      <c r="IED679" s="303"/>
      <c r="IEE679" s="303"/>
      <c r="IEF679" s="303"/>
      <c r="IEG679" s="303"/>
      <c r="IEH679" s="303"/>
      <c r="IEI679" s="303"/>
      <c r="IEJ679" s="303"/>
      <c r="IEK679" s="303"/>
      <c r="IEL679" s="303"/>
      <c r="IEM679" s="303"/>
      <c r="IEN679" s="303"/>
      <c r="IEO679" s="303"/>
      <c r="IEP679" s="303"/>
      <c r="IEQ679" s="303"/>
      <c r="IER679" s="303"/>
      <c r="IES679" s="303"/>
      <c r="IET679" s="303"/>
      <c r="IEU679" s="303"/>
      <c r="IEV679" s="303"/>
      <c r="IEW679" s="303"/>
      <c r="IEX679" s="303"/>
      <c r="IEY679" s="303"/>
      <c r="IEZ679" s="303"/>
      <c r="IFA679" s="303"/>
      <c r="IFB679" s="303"/>
      <c r="IFC679" s="303"/>
      <c r="IFD679" s="303"/>
      <c r="IFE679" s="303"/>
      <c r="IFF679" s="303"/>
      <c r="IFG679" s="303"/>
      <c r="IFH679" s="303"/>
      <c r="IFI679" s="303"/>
      <c r="IFJ679" s="303"/>
      <c r="IFK679" s="303"/>
      <c r="IFL679" s="303"/>
      <c r="IFM679" s="303"/>
      <c r="IFN679" s="303"/>
      <c r="IFO679" s="303"/>
      <c r="IFP679" s="303"/>
      <c r="IFQ679" s="303"/>
      <c r="IFR679" s="303"/>
      <c r="IFS679" s="303"/>
      <c r="IFT679" s="303"/>
      <c r="IFU679" s="303"/>
      <c r="IFV679" s="303"/>
      <c r="IFW679" s="303"/>
      <c r="IFX679" s="303"/>
      <c r="IFY679" s="303"/>
      <c r="IFZ679" s="303"/>
      <c r="IGA679" s="303"/>
      <c r="IGB679" s="303"/>
      <c r="IGC679" s="303"/>
      <c r="IGD679" s="303"/>
      <c r="IGE679" s="303"/>
      <c r="IGF679" s="303"/>
      <c r="IGG679" s="303"/>
      <c r="IGH679" s="303"/>
      <c r="IGI679" s="303"/>
      <c r="IGJ679" s="303"/>
      <c r="IGK679" s="303"/>
      <c r="IGL679" s="303"/>
      <c r="IGM679" s="303"/>
      <c r="IGN679" s="303"/>
      <c r="IGO679" s="303"/>
      <c r="IGP679" s="303"/>
      <c r="IGQ679" s="303"/>
      <c r="IGR679" s="303"/>
      <c r="IGS679" s="303"/>
      <c r="IGT679" s="303"/>
      <c r="IGU679" s="303"/>
      <c r="IGV679" s="303"/>
      <c r="IGW679" s="303"/>
      <c r="IGX679" s="303"/>
      <c r="IGY679" s="303"/>
      <c r="IGZ679" s="303"/>
      <c r="IHA679" s="303"/>
      <c r="IHB679" s="303"/>
      <c r="IHC679" s="303"/>
      <c r="IHD679" s="303"/>
      <c r="IHE679" s="303"/>
      <c r="IHF679" s="303"/>
      <c r="IHG679" s="303"/>
      <c r="IHH679" s="303"/>
      <c r="IHI679" s="303"/>
      <c r="IHJ679" s="303"/>
      <c r="IHK679" s="303"/>
      <c r="IHL679" s="303"/>
      <c r="IHM679" s="303"/>
      <c r="IHN679" s="303"/>
      <c r="IHO679" s="303"/>
      <c r="IHP679" s="303"/>
      <c r="IHQ679" s="303"/>
      <c r="IHR679" s="303"/>
      <c r="IHS679" s="303"/>
      <c r="IHT679" s="303"/>
      <c r="IHU679" s="303"/>
      <c r="IHV679" s="303"/>
      <c r="IHW679" s="303"/>
      <c r="IHX679" s="303"/>
      <c r="IHY679" s="303"/>
      <c r="IHZ679" s="303"/>
      <c r="IIA679" s="303"/>
      <c r="IIB679" s="303"/>
      <c r="IIC679" s="303"/>
      <c r="IID679" s="303"/>
      <c r="IIE679" s="303"/>
      <c r="IIF679" s="303"/>
      <c r="IIG679" s="303"/>
      <c r="IIH679" s="303"/>
      <c r="III679" s="303"/>
      <c r="IIJ679" s="303"/>
      <c r="IIK679" s="303"/>
      <c r="IIL679" s="303"/>
      <c r="IIM679" s="303"/>
      <c r="IIN679" s="303"/>
      <c r="IIO679" s="303"/>
      <c r="IIP679" s="303"/>
      <c r="IIQ679" s="303"/>
      <c r="IIR679" s="303"/>
      <c r="IIS679" s="303"/>
      <c r="IIT679" s="303"/>
      <c r="IIU679" s="303"/>
      <c r="IIV679" s="303"/>
      <c r="IIW679" s="303"/>
      <c r="IIX679" s="303"/>
      <c r="IIY679" s="303"/>
      <c r="IIZ679" s="303"/>
      <c r="IJA679" s="303"/>
      <c r="IJB679" s="303"/>
      <c r="IJC679" s="303"/>
      <c r="IJD679" s="303"/>
      <c r="IJE679" s="303"/>
      <c r="IJF679" s="303"/>
      <c r="IJG679" s="303"/>
      <c r="IJH679" s="303"/>
      <c r="IJI679" s="303"/>
      <c r="IJJ679" s="303"/>
      <c r="IJK679" s="303"/>
      <c r="IJL679" s="303"/>
      <c r="IJM679" s="303"/>
      <c r="IJN679" s="303"/>
      <c r="IJO679" s="303"/>
      <c r="IJP679" s="303"/>
      <c r="IJQ679" s="303"/>
      <c r="IJR679" s="303"/>
      <c r="IJS679" s="303"/>
      <c r="IJT679" s="303"/>
      <c r="IJU679" s="303"/>
      <c r="IJV679" s="303"/>
      <c r="IJW679" s="303"/>
      <c r="IJX679" s="303"/>
      <c r="IJY679" s="303"/>
      <c r="IJZ679" s="303"/>
      <c r="IKA679" s="303"/>
      <c r="IKB679" s="303"/>
      <c r="IKC679" s="303"/>
      <c r="IKD679" s="303"/>
      <c r="IKE679" s="303"/>
      <c r="IKF679" s="303"/>
      <c r="IKG679" s="303"/>
      <c r="IKH679" s="303"/>
      <c r="IKI679" s="303"/>
      <c r="IKJ679" s="303"/>
      <c r="IKK679" s="303"/>
      <c r="IKL679" s="303"/>
      <c r="IKM679" s="303"/>
      <c r="IKN679" s="303"/>
      <c r="IKO679" s="303"/>
      <c r="IKP679" s="303"/>
      <c r="IKQ679" s="303"/>
      <c r="IKR679" s="303"/>
      <c r="IKS679" s="303"/>
      <c r="IKT679" s="303"/>
      <c r="IKU679" s="303"/>
      <c r="IKV679" s="303"/>
      <c r="IKW679" s="303"/>
      <c r="IKX679" s="303"/>
      <c r="IKY679" s="303"/>
      <c r="IKZ679" s="303"/>
      <c r="ILA679" s="303"/>
      <c r="ILB679" s="303"/>
      <c r="ILC679" s="303"/>
      <c r="ILD679" s="303"/>
      <c r="ILE679" s="303"/>
      <c r="ILF679" s="303"/>
      <c r="ILG679" s="303"/>
      <c r="ILH679" s="303"/>
      <c r="ILI679" s="303"/>
      <c r="ILJ679" s="303"/>
      <c r="ILK679" s="303"/>
      <c r="ILL679" s="303"/>
      <c r="ILM679" s="303"/>
      <c r="ILN679" s="303"/>
      <c r="ILO679" s="303"/>
      <c r="ILP679" s="303"/>
      <c r="ILQ679" s="303"/>
      <c r="ILR679" s="303"/>
      <c r="ILS679" s="303"/>
      <c r="ILT679" s="303"/>
      <c r="ILU679" s="303"/>
      <c r="ILV679" s="303"/>
      <c r="ILW679" s="303"/>
      <c r="ILX679" s="303"/>
      <c r="ILY679" s="303"/>
      <c r="ILZ679" s="303"/>
      <c r="IMA679" s="303"/>
      <c r="IMB679" s="303"/>
      <c r="IMC679" s="303"/>
      <c r="IMD679" s="303"/>
      <c r="IME679" s="303"/>
      <c r="IMF679" s="303"/>
      <c r="IMG679" s="303"/>
      <c r="IMH679" s="303"/>
      <c r="IMI679" s="303"/>
      <c r="IMJ679" s="303"/>
      <c r="IMK679" s="303"/>
      <c r="IML679" s="303"/>
      <c r="IMM679" s="303"/>
      <c r="IMN679" s="303"/>
      <c r="IMO679" s="303"/>
      <c r="IMP679" s="303"/>
      <c r="IMQ679" s="303"/>
      <c r="IMR679" s="303"/>
      <c r="IMS679" s="303"/>
      <c r="IMT679" s="303"/>
      <c r="IMU679" s="303"/>
      <c r="IMV679" s="303"/>
      <c r="IMW679" s="303"/>
      <c r="IMX679" s="303"/>
      <c r="IMY679" s="303"/>
      <c r="IMZ679" s="303"/>
      <c r="INA679" s="303"/>
      <c r="INB679" s="303"/>
      <c r="INC679" s="303"/>
      <c r="IND679" s="303"/>
      <c r="INE679" s="303"/>
      <c r="INF679" s="303"/>
      <c r="ING679" s="303"/>
      <c r="INH679" s="303"/>
      <c r="INI679" s="303"/>
      <c r="INJ679" s="303"/>
      <c r="INK679" s="303"/>
      <c r="INL679" s="303"/>
      <c r="INM679" s="303"/>
      <c r="INN679" s="303"/>
      <c r="INO679" s="303"/>
      <c r="INP679" s="303"/>
      <c r="INQ679" s="303"/>
      <c r="INR679" s="303"/>
      <c r="INS679" s="303"/>
      <c r="INT679" s="303"/>
      <c r="INU679" s="303"/>
      <c r="INV679" s="303"/>
      <c r="INW679" s="303"/>
      <c r="INX679" s="303"/>
      <c r="INY679" s="303"/>
      <c r="INZ679" s="303"/>
      <c r="IOA679" s="303"/>
      <c r="IOB679" s="303"/>
      <c r="IOC679" s="303"/>
      <c r="IOD679" s="303"/>
      <c r="IOE679" s="303"/>
      <c r="IOF679" s="303"/>
      <c r="IOG679" s="303"/>
      <c r="IOH679" s="303"/>
      <c r="IOI679" s="303"/>
      <c r="IOJ679" s="303"/>
      <c r="IOK679" s="303"/>
      <c r="IOL679" s="303"/>
      <c r="IOM679" s="303"/>
      <c r="ION679" s="303"/>
      <c r="IOO679" s="303"/>
      <c r="IOP679" s="303"/>
      <c r="IOQ679" s="303"/>
      <c r="IOR679" s="303"/>
      <c r="IOS679" s="303"/>
      <c r="IOT679" s="303"/>
      <c r="IOU679" s="303"/>
      <c r="IOV679" s="303"/>
      <c r="IOW679" s="303"/>
      <c r="IOX679" s="303"/>
      <c r="IOY679" s="303"/>
      <c r="IOZ679" s="303"/>
      <c r="IPA679" s="303"/>
      <c r="IPB679" s="303"/>
      <c r="IPC679" s="303"/>
      <c r="IPD679" s="303"/>
      <c r="IPE679" s="303"/>
      <c r="IPF679" s="303"/>
      <c r="IPG679" s="303"/>
      <c r="IPH679" s="303"/>
      <c r="IPI679" s="303"/>
      <c r="IPJ679" s="303"/>
      <c r="IPK679" s="303"/>
      <c r="IPL679" s="303"/>
      <c r="IPM679" s="303"/>
      <c r="IPN679" s="303"/>
      <c r="IPO679" s="303"/>
      <c r="IPP679" s="303"/>
      <c r="IPQ679" s="303"/>
      <c r="IPR679" s="303"/>
      <c r="IPS679" s="303"/>
      <c r="IPT679" s="303"/>
      <c r="IPU679" s="303"/>
      <c r="IPV679" s="303"/>
      <c r="IPW679" s="303"/>
      <c r="IPX679" s="303"/>
      <c r="IPY679" s="303"/>
      <c r="IPZ679" s="303"/>
      <c r="IQA679" s="303"/>
      <c r="IQB679" s="303"/>
      <c r="IQC679" s="303"/>
      <c r="IQD679" s="303"/>
      <c r="IQE679" s="303"/>
      <c r="IQF679" s="303"/>
      <c r="IQG679" s="303"/>
      <c r="IQH679" s="303"/>
      <c r="IQI679" s="303"/>
      <c r="IQJ679" s="303"/>
      <c r="IQK679" s="303"/>
      <c r="IQL679" s="303"/>
      <c r="IQM679" s="303"/>
      <c r="IQN679" s="303"/>
      <c r="IQO679" s="303"/>
      <c r="IQP679" s="303"/>
      <c r="IQQ679" s="303"/>
      <c r="IQR679" s="303"/>
      <c r="IQS679" s="303"/>
      <c r="IQT679" s="303"/>
      <c r="IQU679" s="303"/>
      <c r="IQV679" s="303"/>
      <c r="IQW679" s="303"/>
      <c r="IQX679" s="303"/>
      <c r="IQY679" s="303"/>
      <c r="IQZ679" s="303"/>
      <c r="IRA679" s="303"/>
      <c r="IRB679" s="303"/>
      <c r="IRC679" s="303"/>
      <c r="IRD679" s="303"/>
      <c r="IRE679" s="303"/>
      <c r="IRF679" s="303"/>
      <c r="IRG679" s="303"/>
      <c r="IRH679" s="303"/>
      <c r="IRI679" s="303"/>
      <c r="IRJ679" s="303"/>
      <c r="IRK679" s="303"/>
      <c r="IRL679" s="303"/>
      <c r="IRM679" s="303"/>
      <c r="IRN679" s="303"/>
      <c r="IRO679" s="303"/>
      <c r="IRP679" s="303"/>
      <c r="IRQ679" s="303"/>
      <c r="IRR679" s="303"/>
      <c r="IRS679" s="303"/>
      <c r="IRT679" s="303"/>
      <c r="IRU679" s="303"/>
      <c r="IRV679" s="303"/>
      <c r="IRW679" s="303"/>
      <c r="IRX679" s="303"/>
      <c r="IRY679" s="303"/>
      <c r="IRZ679" s="303"/>
      <c r="ISA679" s="303"/>
      <c r="ISB679" s="303"/>
      <c r="ISC679" s="303"/>
      <c r="ISD679" s="303"/>
      <c r="ISE679" s="303"/>
      <c r="ISF679" s="303"/>
      <c r="ISG679" s="303"/>
      <c r="ISH679" s="303"/>
      <c r="ISI679" s="303"/>
      <c r="ISJ679" s="303"/>
      <c r="ISK679" s="303"/>
      <c r="ISL679" s="303"/>
      <c r="ISM679" s="303"/>
      <c r="ISN679" s="303"/>
      <c r="ISO679" s="303"/>
      <c r="ISP679" s="303"/>
      <c r="ISQ679" s="303"/>
      <c r="ISR679" s="303"/>
      <c r="ISS679" s="303"/>
      <c r="IST679" s="303"/>
      <c r="ISU679" s="303"/>
      <c r="ISV679" s="303"/>
      <c r="ISW679" s="303"/>
      <c r="ISX679" s="303"/>
      <c r="ISY679" s="303"/>
      <c r="ISZ679" s="303"/>
      <c r="ITA679" s="303"/>
      <c r="ITB679" s="303"/>
      <c r="ITC679" s="303"/>
      <c r="ITD679" s="303"/>
      <c r="ITE679" s="303"/>
      <c r="ITF679" s="303"/>
      <c r="ITG679" s="303"/>
      <c r="ITH679" s="303"/>
      <c r="ITI679" s="303"/>
      <c r="ITJ679" s="303"/>
      <c r="ITK679" s="303"/>
      <c r="ITL679" s="303"/>
      <c r="ITM679" s="303"/>
      <c r="ITN679" s="303"/>
      <c r="ITO679" s="303"/>
      <c r="ITP679" s="303"/>
      <c r="ITQ679" s="303"/>
      <c r="ITR679" s="303"/>
      <c r="ITS679" s="303"/>
      <c r="ITT679" s="303"/>
      <c r="ITU679" s="303"/>
      <c r="ITV679" s="303"/>
      <c r="ITW679" s="303"/>
      <c r="ITX679" s="303"/>
      <c r="ITY679" s="303"/>
      <c r="ITZ679" s="303"/>
      <c r="IUA679" s="303"/>
      <c r="IUB679" s="303"/>
      <c r="IUC679" s="303"/>
      <c r="IUD679" s="303"/>
      <c r="IUE679" s="303"/>
      <c r="IUF679" s="303"/>
      <c r="IUG679" s="303"/>
      <c r="IUH679" s="303"/>
      <c r="IUI679" s="303"/>
      <c r="IUJ679" s="303"/>
      <c r="IUK679" s="303"/>
      <c r="IUL679" s="303"/>
      <c r="IUM679" s="303"/>
      <c r="IUN679" s="303"/>
      <c r="IUO679" s="303"/>
      <c r="IUP679" s="303"/>
      <c r="IUQ679" s="303"/>
      <c r="IUR679" s="303"/>
      <c r="IUS679" s="303"/>
      <c r="IUT679" s="303"/>
      <c r="IUU679" s="303"/>
      <c r="IUV679" s="303"/>
      <c r="IUW679" s="303"/>
      <c r="IUX679" s="303"/>
      <c r="IUY679" s="303"/>
      <c r="IUZ679" s="303"/>
      <c r="IVA679" s="303"/>
      <c r="IVB679" s="303"/>
      <c r="IVC679" s="303"/>
      <c r="IVD679" s="303"/>
      <c r="IVE679" s="303"/>
      <c r="IVF679" s="303"/>
      <c r="IVG679" s="303"/>
      <c r="IVH679" s="303"/>
      <c r="IVI679" s="303"/>
      <c r="IVJ679" s="303"/>
      <c r="IVK679" s="303"/>
      <c r="IVL679" s="303"/>
      <c r="IVM679" s="303"/>
      <c r="IVN679" s="303"/>
      <c r="IVO679" s="303"/>
      <c r="IVP679" s="303"/>
      <c r="IVQ679" s="303"/>
      <c r="IVR679" s="303"/>
      <c r="IVS679" s="303"/>
      <c r="IVT679" s="303"/>
      <c r="IVU679" s="303"/>
      <c r="IVV679" s="303"/>
      <c r="IVW679" s="303"/>
      <c r="IVX679" s="303"/>
      <c r="IVY679" s="303"/>
      <c r="IVZ679" s="303"/>
      <c r="IWA679" s="303"/>
      <c r="IWB679" s="303"/>
      <c r="IWC679" s="303"/>
      <c r="IWD679" s="303"/>
      <c r="IWE679" s="303"/>
      <c r="IWF679" s="303"/>
      <c r="IWG679" s="303"/>
      <c r="IWH679" s="303"/>
      <c r="IWI679" s="303"/>
      <c r="IWJ679" s="303"/>
      <c r="IWK679" s="303"/>
      <c r="IWL679" s="303"/>
      <c r="IWM679" s="303"/>
      <c r="IWN679" s="303"/>
      <c r="IWO679" s="303"/>
      <c r="IWP679" s="303"/>
      <c r="IWQ679" s="303"/>
      <c r="IWR679" s="303"/>
      <c r="IWS679" s="303"/>
      <c r="IWT679" s="303"/>
      <c r="IWU679" s="303"/>
      <c r="IWV679" s="303"/>
      <c r="IWW679" s="303"/>
      <c r="IWX679" s="303"/>
      <c r="IWY679" s="303"/>
      <c r="IWZ679" s="303"/>
      <c r="IXA679" s="303"/>
      <c r="IXB679" s="303"/>
      <c r="IXC679" s="303"/>
      <c r="IXD679" s="303"/>
      <c r="IXE679" s="303"/>
      <c r="IXF679" s="303"/>
      <c r="IXG679" s="303"/>
      <c r="IXH679" s="303"/>
      <c r="IXI679" s="303"/>
      <c r="IXJ679" s="303"/>
      <c r="IXK679" s="303"/>
      <c r="IXL679" s="303"/>
      <c r="IXM679" s="303"/>
      <c r="IXN679" s="303"/>
      <c r="IXO679" s="303"/>
      <c r="IXP679" s="303"/>
      <c r="IXQ679" s="303"/>
      <c r="IXR679" s="303"/>
      <c r="IXS679" s="303"/>
      <c r="IXT679" s="303"/>
      <c r="IXU679" s="303"/>
      <c r="IXV679" s="303"/>
      <c r="IXW679" s="303"/>
      <c r="IXX679" s="303"/>
      <c r="IXY679" s="303"/>
      <c r="IXZ679" s="303"/>
      <c r="IYA679" s="303"/>
      <c r="IYB679" s="303"/>
      <c r="IYC679" s="303"/>
      <c r="IYD679" s="303"/>
      <c r="IYE679" s="303"/>
      <c r="IYF679" s="303"/>
      <c r="IYG679" s="303"/>
      <c r="IYH679" s="303"/>
      <c r="IYI679" s="303"/>
      <c r="IYJ679" s="303"/>
      <c r="IYK679" s="303"/>
      <c r="IYL679" s="303"/>
      <c r="IYM679" s="303"/>
      <c r="IYN679" s="303"/>
      <c r="IYO679" s="303"/>
      <c r="IYP679" s="303"/>
      <c r="IYQ679" s="303"/>
      <c r="IYR679" s="303"/>
      <c r="IYS679" s="303"/>
      <c r="IYT679" s="303"/>
      <c r="IYU679" s="303"/>
      <c r="IYV679" s="303"/>
      <c r="IYW679" s="303"/>
      <c r="IYX679" s="303"/>
      <c r="IYY679" s="303"/>
      <c r="IYZ679" s="303"/>
      <c r="IZA679" s="303"/>
      <c r="IZB679" s="303"/>
      <c r="IZC679" s="303"/>
      <c r="IZD679" s="303"/>
      <c r="IZE679" s="303"/>
      <c r="IZF679" s="303"/>
      <c r="IZG679" s="303"/>
      <c r="IZH679" s="303"/>
      <c r="IZI679" s="303"/>
      <c r="IZJ679" s="303"/>
      <c r="IZK679" s="303"/>
      <c r="IZL679" s="303"/>
      <c r="IZM679" s="303"/>
      <c r="IZN679" s="303"/>
      <c r="IZO679" s="303"/>
      <c r="IZP679" s="303"/>
      <c r="IZQ679" s="303"/>
      <c r="IZR679" s="303"/>
      <c r="IZS679" s="303"/>
      <c r="IZT679" s="303"/>
      <c r="IZU679" s="303"/>
      <c r="IZV679" s="303"/>
      <c r="IZW679" s="303"/>
      <c r="IZX679" s="303"/>
      <c r="IZY679" s="303"/>
      <c r="IZZ679" s="303"/>
      <c r="JAA679" s="303"/>
      <c r="JAB679" s="303"/>
      <c r="JAC679" s="303"/>
      <c r="JAD679" s="303"/>
      <c r="JAE679" s="303"/>
      <c r="JAF679" s="303"/>
      <c r="JAG679" s="303"/>
      <c r="JAH679" s="303"/>
      <c r="JAI679" s="303"/>
      <c r="JAJ679" s="303"/>
      <c r="JAK679" s="303"/>
      <c r="JAL679" s="303"/>
      <c r="JAM679" s="303"/>
      <c r="JAN679" s="303"/>
      <c r="JAO679" s="303"/>
      <c r="JAP679" s="303"/>
      <c r="JAQ679" s="303"/>
      <c r="JAR679" s="303"/>
      <c r="JAS679" s="303"/>
      <c r="JAT679" s="303"/>
      <c r="JAU679" s="303"/>
      <c r="JAV679" s="303"/>
      <c r="JAW679" s="303"/>
      <c r="JAX679" s="303"/>
      <c r="JAY679" s="303"/>
      <c r="JAZ679" s="303"/>
      <c r="JBA679" s="303"/>
      <c r="JBB679" s="303"/>
      <c r="JBC679" s="303"/>
      <c r="JBD679" s="303"/>
      <c r="JBE679" s="303"/>
      <c r="JBF679" s="303"/>
      <c r="JBG679" s="303"/>
      <c r="JBH679" s="303"/>
      <c r="JBI679" s="303"/>
      <c r="JBJ679" s="303"/>
      <c r="JBK679" s="303"/>
      <c r="JBL679" s="303"/>
      <c r="JBM679" s="303"/>
      <c r="JBN679" s="303"/>
      <c r="JBO679" s="303"/>
      <c r="JBP679" s="303"/>
      <c r="JBQ679" s="303"/>
      <c r="JBR679" s="303"/>
      <c r="JBS679" s="303"/>
      <c r="JBT679" s="303"/>
      <c r="JBU679" s="303"/>
      <c r="JBV679" s="303"/>
      <c r="JBW679" s="303"/>
      <c r="JBX679" s="303"/>
      <c r="JBY679" s="303"/>
      <c r="JBZ679" s="303"/>
      <c r="JCA679" s="303"/>
      <c r="JCB679" s="303"/>
      <c r="JCC679" s="303"/>
      <c r="JCD679" s="303"/>
      <c r="JCE679" s="303"/>
      <c r="JCF679" s="303"/>
      <c r="JCG679" s="303"/>
      <c r="JCH679" s="303"/>
      <c r="JCI679" s="303"/>
      <c r="JCJ679" s="303"/>
      <c r="JCK679" s="303"/>
      <c r="JCL679" s="303"/>
      <c r="JCM679" s="303"/>
      <c r="JCN679" s="303"/>
      <c r="JCO679" s="303"/>
      <c r="JCP679" s="303"/>
      <c r="JCQ679" s="303"/>
      <c r="JCR679" s="303"/>
      <c r="JCS679" s="303"/>
      <c r="JCT679" s="303"/>
      <c r="JCU679" s="303"/>
      <c r="JCV679" s="303"/>
      <c r="JCW679" s="303"/>
      <c r="JCX679" s="303"/>
      <c r="JCY679" s="303"/>
      <c r="JCZ679" s="303"/>
      <c r="JDA679" s="303"/>
      <c r="JDB679" s="303"/>
      <c r="JDC679" s="303"/>
      <c r="JDD679" s="303"/>
      <c r="JDE679" s="303"/>
      <c r="JDF679" s="303"/>
      <c r="JDG679" s="303"/>
      <c r="JDH679" s="303"/>
      <c r="JDI679" s="303"/>
      <c r="JDJ679" s="303"/>
      <c r="JDK679" s="303"/>
      <c r="JDL679" s="303"/>
      <c r="JDM679" s="303"/>
      <c r="JDN679" s="303"/>
      <c r="JDO679" s="303"/>
      <c r="JDP679" s="303"/>
      <c r="JDQ679" s="303"/>
      <c r="JDR679" s="303"/>
      <c r="JDS679" s="303"/>
      <c r="JDT679" s="303"/>
      <c r="JDU679" s="303"/>
      <c r="JDV679" s="303"/>
      <c r="JDW679" s="303"/>
      <c r="JDX679" s="303"/>
      <c r="JDY679" s="303"/>
      <c r="JDZ679" s="303"/>
      <c r="JEA679" s="303"/>
      <c r="JEB679" s="303"/>
      <c r="JEC679" s="303"/>
      <c r="JED679" s="303"/>
      <c r="JEE679" s="303"/>
      <c r="JEF679" s="303"/>
      <c r="JEG679" s="303"/>
      <c r="JEH679" s="303"/>
      <c r="JEI679" s="303"/>
      <c r="JEJ679" s="303"/>
      <c r="JEK679" s="303"/>
      <c r="JEL679" s="303"/>
      <c r="JEM679" s="303"/>
      <c r="JEN679" s="303"/>
      <c r="JEO679" s="303"/>
      <c r="JEP679" s="303"/>
      <c r="JEQ679" s="303"/>
      <c r="JER679" s="303"/>
      <c r="JES679" s="303"/>
      <c r="JET679" s="303"/>
      <c r="JEU679" s="303"/>
      <c r="JEV679" s="303"/>
      <c r="JEW679" s="303"/>
      <c r="JEX679" s="303"/>
      <c r="JEY679" s="303"/>
      <c r="JEZ679" s="303"/>
      <c r="JFA679" s="303"/>
      <c r="JFB679" s="303"/>
      <c r="JFC679" s="303"/>
      <c r="JFD679" s="303"/>
      <c r="JFE679" s="303"/>
      <c r="JFF679" s="303"/>
      <c r="JFG679" s="303"/>
      <c r="JFH679" s="303"/>
      <c r="JFI679" s="303"/>
      <c r="JFJ679" s="303"/>
      <c r="JFK679" s="303"/>
      <c r="JFL679" s="303"/>
      <c r="JFM679" s="303"/>
      <c r="JFN679" s="303"/>
      <c r="JFO679" s="303"/>
      <c r="JFP679" s="303"/>
      <c r="JFQ679" s="303"/>
      <c r="JFR679" s="303"/>
      <c r="JFS679" s="303"/>
      <c r="JFT679" s="303"/>
      <c r="JFU679" s="303"/>
      <c r="JFV679" s="303"/>
      <c r="JFW679" s="303"/>
      <c r="JFX679" s="303"/>
      <c r="JFY679" s="303"/>
      <c r="JFZ679" s="303"/>
      <c r="JGA679" s="303"/>
      <c r="JGB679" s="303"/>
      <c r="JGC679" s="303"/>
      <c r="JGD679" s="303"/>
      <c r="JGE679" s="303"/>
      <c r="JGF679" s="303"/>
      <c r="JGG679" s="303"/>
      <c r="JGH679" s="303"/>
      <c r="JGI679" s="303"/>
      <c r="JGJ679" s="303"/>
      <c r="JGK679" s="303"/>
      <c r="JGL679" s="303"/>
      <c r="JGM679" s="303"/>
      <c r="JGN679" s="303"/>
      <c r="JGO679" s="303"/>
      <c r="JGP679" s="303"/>
      <c r="JGQ679" s="303"/>
      <c r="JGR679" s="303"/>
      <c r="JGS679" s="303"/>
      <c r="JGT679" s="303"/>
      <c r="JGU679" s="303"/>
      <c r="JGV679" s="303"/>
      <c r="JGW679" s="303"/>
      <c r="JGX679" s="303"/>
      <c r="JGY679" s="303"/>
      <c r="JGZ679" s="303"/>
      <c r="JHA679" s="303"/>
      <c r="JHB679" s="303"/>
      <c r="JHC679" s="303"/>
      <c r="JHD679" s="303"/>
      <c r="JHE679" s="303"/>
      <c r="JHF679" s="303"/>
      <c r="JHG679" s="303"/>
      <c r="JHH679" s="303"/>
      <c r="JHI679" s="303"/>
      <c r="JHJ679" s="303"/>
      <c r="JHK679" s="303"/>
      <c r="JHL679" s="303"/>
      <c r="JHM679" s="303"/>
      <c r="JHN679" s="303"/>
      <c r="JHO679" s="303"/>
      <c r="JHP679" s="303"/>
      <c r="JHQ679" s="303"/>
      <c r="JHR679" s="303"/>
      <c r="JHS679" s="303"/>
      <c r="JHT679" s="303"/>
      <c r="JHU679" s="303"/>
      <c r="JHV679" s="303"/>
      <c r="JHW679" s="303"/>
      <c r="JHX679" s="303"/>
      <c r="JHY679" s="303"/>
      <c r="JHZ679" s="303"/>
      <c r="JIA679" s="303"/>
      <c r="JIB679" s="303"/>
      <c r="JIC679" s="303"/>
      <c r="JID679" s="303"/>
      <c r="JIE679" s="303"/>
      <c r="JIF679" s="303"/>
      <c r="JIG679" s="303"/>
      <c r="JIH679" s="303"/>
      <c r="JII679" s="303"/>
      <c r="JIJ679" s="303"/>
      <c r="JIK679" s="303"/>
      <c r="JIL679" s="303"/>
      <c r="JIM679" s="303"/>
      <c r="JIN679" s="303"/>
      <c r="JIO679" s="303"/>
      <c r="JIP679" s="303"/>
      <c r="JIQ679" s="303"/>
      <c r="JIR679" s="303"/>
      <c r="JIS679" s="303"/>
      <c r="JIT679" s="303"/>
      <c r="JIU679" s="303"/>
      <c r="JIV679" s="303"/>
      <c r="JIW679" s="303"/>
      <c r="JIX679" s="303"/>
      <c r="JIY679" s="303"/>
      <c r="JIZ679" s="303"/>
      <c r="JJA679" s="303"/>
      <c r="JJB679" s="303"/>
      <c r="JJC679" s="303"/>
      <c r="JJD679" s="303"/>
      <c r="JJE679" s="303"/>
      <c r="JJF679" s="303"/>
      <c r="JJG679" s="303"/>
      <c r="JJH679" s="303"/>
      <c r="JJI679" s="303"/>
      <c r="JJJ679" s="303"/>
      <c r="JJK679" s="303"/>
      <c r="JJL679" s="303"/>
      <c r="JJM679" s="303"/>
      <c r="JJN679" s="303"/>
      <c r="JJO679" s="303"/>
      <c r="JJP679" s="303"/>
      <c r="JJQ679" s="303"/>
      <c r="JJR679" s="303"/>
      <c r="JJS679" s="303"/>
      <c r="JJT679" s="303"/>
      <c r="JJU679" s="303"/>
      <c r="JJV679" s="303"/>
      <c r="JJW679" s="303"/>
      <c r="JJX679" s="303"/>
      <c r="JJY679" s="303"/>
      <c r="JJZ679" s="303"/>
      <c r="JKA679" s="303"/>
      <c r="JKB679" s="303"/>
      <c r="JKC679" s="303"/>
      <c r="JKD679" s="303"/>
      <c r="JKE679" s="303"/>
      <c r="JKF679" s="303"/>
      <c r="JKG679" s="303"/>
      <c r="JKH679" s="303"/>
      <c r="JKI679" s="303"/>
      <c r="JKJ679" s="303"/>
      <c r="JKK679" s="303"/>
      <c r="JKL679" s="303"/>
      <c r="JKM679" s="303"/>
      <c r="JKN679" s="303"/>
      <c r="JKO679" s="303"/>
      <c r="JKP679" s="303"/>
      <c r="JKQ679" s="303"/>
      <c r="JKR679" s="303"/>
      <c r="JKS679" s="303"/>
      <c r="JKT679" s="303"/>
      <c r="JKU679" s="303"/>
      <c r="JKV679" s="303"/>
      <c r="JKW679" s="303"/>
      <c r="JKX679" s="303"/>
      <c r="JKY679" s="303"/>
      <c r="JKZ679" s="303"/>
      <c r="JLA679" s="303"/>
      <c r="JLB679" s="303"/>
      <c r="JLC679" s="303"/>
      <c r="JLD679" s="303"/>
      <c r="JLE679" s="303"/>
      <c r="JLF679" s="303"/>
      <c r="JLG679" s="303"/>
      <c r="JLH679" s="303"/>
      <c r="JLI679" s="303"/>
      <c r="JLJ679" s="303"/>
      <c r="JLK679" s="303"/>
      <c r="JLL679" s="303"/>
      <c r="JLM679" s="303"/>
      <c r="JLN679" s="303"/>
      <c r="JLO679" s="303"/>
      <c r="JLP679" s="303"/>
      <c r="JLQ679" s="303"/>
      <c r="JLR679" s="303"/>
      <c r="JLS679" s="303"/>
      <c r="JLT679" s="303"/>
      <c r="JLU679" s="303"/>
      <c r="JLV679" s="303"/>
      <c r="JLW679" s="303"/>
      <c r="JLX679" s="303"/>
      <c r="JLY679" s="303"/>
      <c r="JLZ679" s="303"/>
      <c r="JMA679" s="303"/>
      <c r="JMB679" s="303"/>
      <c r="JMC679" s="303"/>
      <c r="JMD679" s="303"/>
      <c r="JME679" s="303"/>
      <c r="JMF679" s="303"/>
      <c r="JMG679" s="303"/>
      <c r="JMH679" s="303"/>
      <c r="JMI679" s="303"/>
      <c r="JMJ679" s="303"/>
      <c r="JMK679" s="303"/>
      <c r="JML679" s="303"/>
      <c r="JMM679" s="303"/>
      <c r="JMN679" s="303"/>
      <c r="JMO679" s="303"/>
      <c r="JMP679" s="303"/>
      <c r="JMQ679" s="303"/>
      <c r="JMR679" s="303"/>
      <c r="JMS679" s="303"/>
      <c r="JMT679" s="303"/>
      <c r="JMU679" s="303"/>
      <c r="JMV679" s="303"/>
      <c r="JMW679" s="303"/>
      <c r="JMX679" s="303"/>
      <c r="JMY679" s="303"/>
      <c r="JMZ679" s="303"/>
      <c r="JNA679" s="303"/>
      <c r="JNB679" s="303"/>
      <c r="JNC679" s="303"/>
      <c r="JND679" s="303"/>
      <c r="JNE679" s="303"/>
      <c r="JNF679" s="303"/>
      <c r="JNG679" s="303"/>
      <c r="JNH679" s="303"/>
      <c r="JNI679" s="303"/>
      <c r="JNJ679" s="303"/>
      <c r="JNK679" s="303"/>
      <c r="JNL679" s="303"/>
      <c r="JNM679" s="303"/>
      <c r="JNN679" s="303"/>
      <c r="JNO679" s="303"/>
      <c r="JNP679" s="303"/>
      <c r="JNQ679" s="303"/>
      <c r="JNR679" s="303"/>
      <c r="JNS679" s="303"/>
      <c r="JNT679" s="303"/>
      <c r="JNU679" s="303"/>
      <c r="JNV679" s="303"/>
      <c r="JNW679" s="303"/>
      <c r="JNX679" s="303"/>
      <c r="JNY679" s="303"/>
      <c r="JNZ679" s="303"/>
      <c r="JOA679" s="303"/>
      <c r="JOB679" s="303"/>
      <c r="JOC679" s="303"/>
      <c r="JOD679" s="303"/>
      <c r="JOE679" s="303"/>
      <c r="JOF679" s="303"/>
      <c r="JOG679" s="303"/>
      <c r="JOH679" s="303"/>
      <c r="JOI679" s="303"/>
      <c r="JOJ679" s="303"/>
      <c r="JOK679" s="303"/>
      <c r="JOL679" s="303"/>
      <c r="JOM679" s="303"/>
      <c r="JON679" s="303"/>
      <c r="JOO679" s="303"/>
      <c r="JOP679" s="303"/>
      <c r="JOQ679" s="303"/>
      <c r="JOR679" s="303"/>
      <c r="JOS679" s="303"/>
      <c r="JOT679" s="303"/>
      <c r="JOU679" s="303"/>
      <c r="JOV679" s="303"/>
      <c r="JOW679" s="303"/>
      <c r="JOX679" s="303"/>
      <c r="JOY679" s="303"/>
      <c r="JOZ679" s="303"/>
      <c r="JPA679" s="303"/>
      <c r="JPB679" s="303"/>
      <c r="JPC679" s="303"/>
      <c r="JPD679" s="303"/>
      <c r="JPE679" s="303"/>
      <c r="JPF679" s="303"/>
      <c r="JPG679" s="303"/>
      <c r="JPH679" s="303"/>
      <c r="JPI679" s="303"/>
      <c r="JPJ679" s="303"/>
      <c r="JPK679" s="303"/>
      <c r="JPL679" s="303"/>
      <c r="JPM679" s="303"/>
      <c r="JPN679" s="303"/>
      <c r="JPO679" s="303"/>
      <c r="JPP679" s="303"/>
      <c r="JPQ679" s="303"/>
      <c r="JPR679" s="303"/>
      <c r="JPS679" s="303"/>
      <c r="JPT679" s="303"/>
      <c r="JPU679" s="303"/>
      <c r="JPV679" s="303"/>
      <c r="JPW679" s="303"/>
      <c r="JPX679" s="303"/>
      <c r="JPY679" s="303"/>
      <c r="JPZ679" s="303"/>
      <c r="JQA679" s="303"/>
      <c r="JQB679" s="303"/>
      <c r="JQC679" s="303"/>
      <c r="JQD679" s="303"/>
      <c r="JQE679" s="303"/>
      <c r="JQF679" s="303"/>
      <c r="JQG679" s="303"/>
      <c r="JQH679" s="303"/>
      <c r="JQI679" s="303"/>
      <c r="JQJ679" s="303"/>
      <c r="JQK679" s="303"/>
      <c r="JQL679" s="303"/>
      <c r="JQM679" s="303"/>
      <c r="JQN679" s="303"/>
      <c r="JQO679" s="303"/>
      <c r="JQP679" s="303"/>
      <c r="JQQ679" s="303"/>
      <c r="JQR679" s="303"/>
      <c r="JQS679" s="303"/>
      <c r="JQT679" s="303"/>
      <c r="JQU679" s="303"/>
      <c r="JQV679" s="303"/>
      <c r="JQW679" s="303"/>
      <c r="JQX679" s="303"/>
      <c r="JQY679" s="303"/>
      <c r="JQZ679" s="303"/>
      <c r="JRA679" s="303"/>
      <c r="JRB679" s="303"/>
      <c r="JRC679" s="303"/>
      <c r="JRD679" s="303"/>
      <c r="JRE679" s="303"/>
      <c r="JRF679" s="303"/>
      <c r="JRG679" s="303"/>
      <c r="JRH679" s="303"/>
      <c r="JRI679" s="303"/>
      <c r="JRJ679" s="303"/>
      <c r="JRK679" s="303"/>
      <c r="JRL679" s="303"/>
      <c r="JRM679" s="303"/>
      <c r="JRN679" s="303"/>
      <c r="JRO679" s="303"/>
      <c r="JRP679" s="303"/>
      <c r="JRQ679" s="303"/>
      <c r="JRR679" s="303"/>
      <c r="JRS679" s="303"/>
      <c r="JRT679" s="303"/>
      <c r="JRU679" s="303"/>
      <c r="JRV679" s="303"/>
      <c r="JRW679" s="303"/>
      <c r="JRX679" s="303"/>
      <c r="JRY679" s="303"/>
      <c r="JRZ679" s="303"/>
      <c r="JSA679" s="303"/>
      <c r="JSB679" s="303"/>
      <c r="JSC679" s="303"/>
      <c r="JSD679" s="303"/>
      <c r="JSE679" s="303"/>
      <c r="JSF679" s="303"/>
      <c r="JSG679" s="303"/>
      <c r="JSH679" s="303"/>
      <c r="JSI679" s="303"/>
      <c r="JSJ679" s="303"/>
      <c r="JSK679" s="303"/>
      <c r="JSL679" s="303"/>
      <c r="JSM679" s="303"/>
      <c r="JSN679" s="303"/>
      <c r="JSO679" s="303"/>
      <c r="JSP679" s="303"/>
      <c r="JSQ679" s="303"/>
      <c r="JSR679" s="303"/>
      <c r="JSS679" s="303"/>
      <c r="JST679" s="303"/>
      <c r="JSU679" s="303"/>
      <c r="JSV679" s="303"/>
      <c r="JSW679" s="303"/>
      <c r="JSX679" s="303"/>
      <c r="JSY679" s="303"/>
      <c r="JSZ679" s="303"/>
      <c r="JTA679" s="303"/>
      <c r="JTB679" s="303"/>
      <c r="JTC679" s="303"/>
      <c r="JTD679" s="303"/>
      <c r="JTE679" s="303"/>
      <c r="JTF679" s="303"/>
      <c r="JTG679" s="303"/>
      <c r="JTH679" s="303"/>
      <c r="JTI679" s="303"/>
      <c r="JTJ679" s="303"/>
      <c r="JTK679" s="303"/>
      <c r="JTL679" s="303"/>
      <c r="JTM679" s="303"/>
      <c r="JTN679" s="303"/>
      <c r="JTO679" s="303"/>
      <c r="JTP679" s="303"/>
      <c r="JTQ679" s="303"/>
      <c r="JTR679" s="303"/>
      <c r="JTS679" s="303"/>
      <c r="JTT679" s="303"/>
      <c r="JTU679" s="303"/>
      <c r="JTV679" s="303"/>
      <c r="JTW679" s="303"/>
      <c r="JTX679" s="303"/>
      <c r="JTY679" s="303"/>
      <c r="JTZ679" s="303"/>
      <c r="JUA679" s="303"/>
      <c r="JUB679" s="303"/>
      <c r="JUC679" s="303"/>
      <c r="JUD679" s="303"/>
      <c r="JUE679" s="303"/>
      <c r="JUF679" s="303"/>
      <c r="JUG679" s="303"/>
      <c r="JUH679" s="303"/>
      <c r="JUI679" s="303"/>
      <c r="JUJ679" s="303"/>
      <c r="JUK679" s="303"/>
      <c r="JUL679" s="303"/>
      <c r="JUM679" s="303"/>
      <c r="JUN679" s="303"/>
      <c r="JUO679" s="303"/>
      <c r="JUP679" s="303"/>
      <c r="JUQ679" s="303"/>
      <c r="JUR679" s="303"/>
      <c r="JUS679" s="303"/>
      <c r="JUT679" s="303"/>
      <c r="JUU679" s="303"/>
      <c r="JUV679" s="303"/>
      <c r="JUW679" s="303"/>
      <c r="JUX679" s="303"/>
      <c r="JUY679" s="303"/>
      <c r="JUZ679" s="303"/>
      <c r="JVA679" s="303"/>
      <c r="JVB679" s="303"/>
      <c r="JVC679" s="303"/>
      <c r="JVD679" s="303"/>
      <c r="JVE679" s="303"/>
      <c r="JVF679" s="303"/>
      <c r="JVG679" s="303"/>
      <c r="JVH679" s="303"/>
      <c r="JVI679" s="303"/>
      <c r="JVJ679" s="303"/>
      <c r="JVK679" s="303"/>
      <c r="JVL679" s="303"/>
      <c r="JVM679" s="303"/>
      <c r="JVN679" s="303"/>
      <c r="JVO679" s="303"/>
      <c r="JVP679" s="303"/>
      <c r="JVQ679" s="303"/>
      <c r="JVR679" s="303"/>
      <c r="JVS679" s="303"/>
      <c r="JVT679" s="303"/>
      <c r="JVU679" s="303"/>
      <c r="JVV679" s="303"/>
      <c r="JVW679" s="303"/>
      <c r="JVX679" s="303"/>
      <c r="JVY679" s="303"/>
      <c r="JVZ679" s="303"/>
      <c r="JWA679" s="303"/>
      <c r="JWB679" s="303"/>
      <c r="JWC679" s="303"/>
      <c r="JWD679" s="303"/>
      <c r="JWE679" s="303"/>
      <c r="JWF679" s="303"/>
      <c r="JWG679" s="303"/>
      <c r="JWH679" s="303"/>
      <c r="JWI679" s="303"/>
      <c r="JWJ679" s="303"/>
      <c r="JWK679" s="303"/>
      <c r="JWL679" s="303"/>
      <c r="JWM679" s="303"/>
      <c r="JWN679" s="303"/>
      <c r="JWO679" s="303"/>
      <c r="JWP679" s="303"/>
      <c r="JWQ679" s="303"/>
      <c r="JWR679" s="303"/>
      <c r="JWS679" s="303"/>
      <c r="JWT679" s="303"/>
      <c r="JWU679" s="303"/>
      <c r="JWV679" s="303"/>
      <c r="JWW679" s="303"/>
      <c r="JWX679" s="303"/>
      <c r="JWY679" s="303"/>
      <c r="JWZ679" s="303"/>
      <c r="JXA679" s="303"/>
      <c r="JXB679" s="303"/>
      <c r="JXC679" s="303"/>
      <c r="JXD679" s="303"/>
      <c r="JXE679" s="303"/>
      <c r="JXF679" s="303"/>
      <c r="JXG679" s="303"/>
      <c r="JXH679" s="303"/>
      <c r="JXI679" s="303"/>
      <c r="JXJ679" s="303"/>
      <c r="JXK679" s="303"/>
      <c r="JXL679" s="303"/>
      <c r="JXM679" s="303"/>
      <c r="JXN679" s="303"/>
      <c r="JXO679" s="303"/>
      <c r="JXP679" s="303"/>
      <c r="JXQ679" s="303"/>
      <c r="JXR679" s="303"/>
      <c r="JXS679" s="303"/>
      <c r="JXT679" s="303"/>
      <c r="JXU679" s="303"/>
      <c r="JXV679" s="303"/>
      <c r="JXW679" s="303"/>
      <c r="JXX679" s="303"/>
      <c r="JXY679" s="303"/>
      <c r="JXZ679" s="303"/>
      <c r="JYA679" s="303"/>
      <c r="JYB679" s="303"/>
      <c r="JYC679" s="303"/>
      <c r="JYD679" s="303"/>
      <c r="JYE679" s="303"/>
      <c r="JYF679" s="303"/>
      <c r="JYG679" s="303"/>
      <c r="JYH679" s="303"/>
      <c r="JYI679" s="303"/>
      <c r="JYJ679" s="303"/>
      <c r="JYK679" s="303"/>
      <c r="JYL679" s="303"/>
      <c r="JYM679" s="303"/>
      <c r="JYN679" s="303"/>
      <c r="JYO679" s="303"/>
      <c r="JYP679" s="303"/>
      <c r="JYQ679" s="303"/>
      <c r="JYR679" s="303"/>
      <c r="JYS679" s="303"/>
      <c r="JYT679" s="303"/>
      <c r="JYU679" s="303"/>
      <c r="JYV679" s="303"/>
      <c r="JYW679" s="303"/>
      <c r="JYX679" s="303"/>
      <c r="JYY679" s="303"/>
      <c r="JYZ679" s="303"/>
      <c r="JZA679" s="303"/>
      <c r="JZB679" s="303"/>
      <c r="JZC679" s="303"/>
      <c r="JZD679" s="303"/>
      <c r="JZE679" s="303"/>
      <c r="JZF679" s="303"/>
      <c r="JZG679" s="303"/>
      <c r="JZH679" s="303"/>
      <c r="JZI679" s="303"/>
      <c r="JZJ679" s="303"/>
      <c r="JZK679" s="303"/>
      <c r="JZL679" s="303"/>
      <c r="JZM679" s="303"/>
      <c r="JZN679" s="303"/>
      <c r="JZO679" s="303"/>
      <c r="JZP679" s="303"/>
      <c r="JZQ679" s="303"/>
      <c r="JZR679" s="303"/>
      <c r="JZS679" s="303"/>
      <c r="JZT679" s="303"/>
      <c r="JZU679" s="303"/>
      <c r="JZV679" s="303"/>
      <c r="JZW679" s="303"/>
      <c r="JZX679" s="303"/>
      <c r="JZY679" s="303"/>
      <c r="JZZ679" s="303"/>
      <c r="KAA679" s="303"/>
      <c r="KAB679" s="303"/>
      <c r="KAC679" s="303"/>
      <c r="KAD679" s="303"/>
      <c r="KAE679" s="303"/>
      <c r="KAF679" s="303"/>
      <c r="KAG679" s="303"/>
      <c r="KAH679" s="303"/>
      <c r="KAI679" s="303"/>
      <c r="KAJ679" s="303"/>
      <c r="KAK679" s="303"/>
      <c r="KAL679" s="303"/>
      <c r="KAM679" s="303"/>
      <c r="KAN679" s="303"/>
      <c r="KAO679" s="303"/>
      <c r="KAP679" s="303"/>
      <c r="KAQ679" s="303"/>
      <c r="KAR679" s="303"/>
      <c r="KAS679" s="303"/>
      <c r="KAT679" s="303"/>
      <c r="KAU679" s="303"/>
      <c r="KAV679" s="303"/>
      <c r="KAW679" s="303"/>
      <c r="KAX679" s="303"/>
      <c r="KAY679" s="303"/>
      <c r="KAZ679" s="303"/>
      <c r="KBA679" s="303"/>
      <c r="KBB679" s="303"/>
      <c r="KBC679" s="303"/>
      <c r="KBD679" s="303"/>
      <c r="KBE679" s="303"/>
      <c r="KBF679" s="303"/>
      <c r="KBG679" s="303"/>
      <c r="KBH679" s="303"/>
      <c r="KBI679" s="303"/>
      <c r="KBJ679" s="303"/>
      <c r="KBK679" s="303"/>
      <c r="KBL679" s="303"/>
      <c r="KBM679" s="303"/>
      <c r="KBN679" s="303"/>
      <c r="KBO679" s="303"/>
      <c r="KBP679" s="303"/>
      <c r="KBQ679" s="303"/>
      <c r="KBR679" s="303"/>
      <c r="KBS679" s="303"/>
      <c r="KBT679" s="303"/>
      <c r="KBU679" s="303"/>
      <c r="KBV679" s="303"/>
      <c r="KBW679" s="303"/>
      <c r="KBX679" s="303"/>
      <c r="KBY679" s="303"/>
      <c r="KBZ679" s="303"/>
      <c r="KCA679" s="303"/>
      <c r="KCB679" s="303"/>
      <c r="KCC679" s="303"/>
      <c r="KCD679" s="303"/>
      <c r="KCE679" s="303"/>
      <c r="KCF679" s="303"/>
      <c r="KCG679" s="303"/>
      <c r="KCH679" s="303"/>
      <c r="KCI679" s="303"/>
      <c r="KCJ679" s="303"/>
      <c r="KCK679" s="303"/>
      <c r="KCL679" s="303"/>
      <c r="KCM679" s="303"/>
      <c r="KCN679" s="303"/>
      <c r="KCO679" s="303"/>
      <c r="KCP679" s="303"/>
      <c r="KCQ679" s="303"/>
      <c r="KCR679" s="303"/>
      <c r="KCS679" s="303"/>
      <c r="KCT679" s="303"/>
      <c r="KCU679" s="303"/>
      <c r="KCV679" s="303"/>
      <c r="KCW679" s="303"/>
      <c r="KCX679" s="303"/>
      <c r="KCY679" s="303"/>
      <c r="KCZ679" s="303"/>
      <c r="KDA679" s="303"/>
      <c r="KDB679" s="303"/>
      <c r="KDC679" s="303"/>
      <c r="KDD679" s="303"/>
      <c r="KDE679" s="303"/>
      <c r="KDF679" s="303"/>
      <c r="KDG679" s="303"/>
      <c r="KDH679" s="303"/>
      <c r="KDI679" s="303"/>
      <c r="KDJ679" s="303"/>
      <c r="KDK679" s="303"/>
      <c r="KDL679" s="303"/>
      <c r="KDM679" s="303"/>
      <c r="KDN679" s="303"/>
      <c r="KDO679" s="303"/>
      <c r="KDP679" s="303"/>
      <c r="KDQ679" s="303"/>
      <c r="KDR679" s="303"/>
      <c r="KDS679" s="303"/>
      <c r="KDT679" s="303"/>
      <c r="KDU679" s="303"/>
      <c r="KDV679" s="303"/>
      <c r="KDW679" s="303"/>
      <c r="KDX679" s="303"/>
      <c r="KDY679" s="303"/>
      <c r="KDZ679" s="303"/>
      <c r="KEA679" s="303"/>
      <c r="KEB679" s="303"/>
      <c r="KEC679" s="303"/>
      <c r="KED679" s="303"/>
      <c r="KEE679" s="303"/>
      <c r="KEF679" s="303"/>
      <c r="KEG679" s="303"/>
      <c r="KEH679" s="303"/>
      <c r="KEI679" s="303"/>
      <c r="KEJ679" s="303"/>
      <c r="KEK679" s="303"/>
      <c r="KEL679" s="303"/>
      <c r="KEM679" s="303"/>
      <c r="KEN679" s="303"/>
      <c r="KEO679" s="303"/>
      <c r="KEP679" s="303"/>
      <c r="KEQ679" s="303"/>
      <c r="KER679" s="303"/>
      <c r="KES679" s="303"/>
      <c r="KET679" s="303"/>
      <c r="KEU679" s="303"/>
      <c r="KEV679" s="303"/>
      <c r="KEW679" s="303"/>
      <c r="KEX679" s="303"/>
      <c r="KEY679" s="303"/>
      <c r="KEZ679" s="303"/>
      <c r="KFA679" s="303"/>
      <c r="KFB679" s="303"/>
      <c r="KFC679" s="303"/>
      <c r="KFD679" s="303"/>
      <c r="KFE679" s="303"/>
      <c r="KFF679" s="303"/>
      <c r="KFG679" s="303"/>
      <c r="KFH679" s="303"/>
      <c r="KFI679" s="303"/>
      <c r="KFJ679" s="303"/>
      <c r="KFK679" s="303"/>
      <c r="KFL679" s="303"/>
      <c r="KFM679" s="303"/>
      <c r="KFN679" s="303"/>
      <c r="KFO679" s="303"/>
      <c r="KFP679" s="303"/>
      <c r="KFQ679" s="303"/>
      <c r="KFR679" s="303"/>
      <c r="KFS679" s="303"/>
      <c r="KFT679" s="303"/>
      <c r="KFU679" s="303"/>
      <c r="KFV679" s="303"/>
      <c r="KFW679" s="303"/>
      <c r="KFX679" s="303"/>
      <c r="KFY679" s="303"/>
      <c r="KFZ679" s="303"/>
      <c r="KGA679" s="303"/>
      <c r="KGB679" s="303"/>
      <c r="KGC679" s="303"/>
      <c r="KGD679" s="303"/>
      <c r="KGE679" s="303"/>
      <c r="KGF679" s="303"/>
      <c r="KGG679" s="303"/>
      <c r="KGH679" s="303"/>
      <c r="KGI679" s="303"/>
      <c r="KGJ679" s="303"/>
      <c r="KGK679" s="303"/>
      <c r="KGL679" s="303"/>
      <c r="KGM679" s="303"/>
      <c r="KGN679" s="303"/>
      <c r="KGO679" s="303"/>
      <c r="KGP679" s="303"/>
      <c r="KGQ679" s="303"/>
      <c r="KGR679" s="303"/>
      <c r="KGS679" s="303"/>
      <c r="KGT679" s="303"/>
      <c r="KGU679" s="303"/>
      <c r="KGV679" s="303"/>
      <c r="KGW679" s="303"/>
      <c r="KGX679" s="303"/>
      <c r="KGY679" s="303"/>
      <c r="KGZ679" s="303"/>
      <c r="KHA679" s="303"/>
      <c r="KHB679" s="303"/>
      <c r="KHC679" s="303"/>
      <c r="KHD679" s="303"/>
      <c r="KHE679" s="303"/>
      <c r="KHF679" s="303"/>
      <c r="KHG679" s="303"/>
      <c r="KHH679" s="303"/>
      <c r="KHI679" s="303"/>
      <c r="KHJ679" s="303"/>
      <c r="KHK679" s="303"/>
      <c r="KHL679" s="303"/>
      <c r="KHM679" s="303"/>
      <c r="KHN679" s="303"/>
      <c r="KHO679" s="303"/>
      <c r="KHP679" s="303"/>
      <c r="KHQ679" s="303"/>
      <c r="KHR679" s="303"/>
      <c r="KHS679" s="303"/>
      <c r="KHT679" s="303"/>
      <c r="KHU679" s="303"/>
      <c r="KHV679" s="303"/>
      <c r="KHW679" s="303"/>
      <c r="KHX679" s="303"/>
      <c r="KHY679" s="303"/>
      <c r="KHZ679" s="303"/>
      <c r="KIA679" s="303"/>
      <c r="KIB679" s="303"/>
      <c r="KIC679" s="303"/>
      <c r="KID679" s="303"/>
      <c r="KIE679" s="303"/>
      <c r="KIF679" s="303"/>
      <c r="KIG679" s="303"/>
      <c r="KIH679" s="303"/>
      <c r="KII679" s="303"/>
      <c r="KIJ679" s="303"/>
      <c r="KIK679" s="303"/>
      <c r="KIL679" s="303"/>
      <c r="KIM679" s="303"/>
      <c r="KIN679" s="303"/>
      <c r="KIO679" s="303"/>
      <c r="KIP679" s="303"/>
      <c r="KIQ679" s="303"/>
      <c r="KIR679" s="303"/>
      <c r="KIS679" s="303"/>
      <c r="KIT679" s="303"/>
      <c r="KIU679" s="303"/>
      <c r="KIV679" s="303"/>
      <c r="KIW679" s="303"/>
      <c r="KIX679" s="303"/>
      <c r="KIY679" s="303"/>
      <c r="KIZ679" s="303"/>
      <c r="KJA679" s="303"/>
      <c r="KJB679" s="303"/>
      <c r="KJC679" s="303"/>
      <c r="KJD679" s="303"/>
      <c r="KJE679" s="303"/>
      <c r="KJF679" s="303"/>
      <c r="KJG679" s="303"/>
      <c r="KJH679" s="303"/>
      <c r="KJI679" s="303"/>
      <c r="KJJ679" s="303"/>
      <c r="KJK679" s="303"/>
      <c r="KJL679" s="303"/>
      <c r="KJM679" s="303"/>
      <c r="KJN679" s="303"/>
      <c r="KJO679" s="303"/>
      <c r="KJP679" s="303"/>
      <c r="KJQ679" s="303"/>
      <c r="KJR679" s="303"/>
      <c r="KJS679" s="303"/>
      <c r="KJT679" s="303"/>
      <c r="KJU679" s="303"/>
      <c r="KJV679" s="303"/>
      <c r="KJW679" s="303"/>
      <c r="KJX679" s="303"/>
      <c r="KJY679" s="303"/>
      <c r="KJZ679" s="303"/>
      <c r="KKA679" s="303"/>
      <c r="KKB679" s="303"/>
      <c r="KKC679" s="303"/>
      <c r="KKD679" s="303"/>
      <c r="KKE679" s="303"/>
      <c r="KKF679" s="303"/>
      <c r="KKG679" s="303"/>
      <c r="KKH679" s="303"/>
      <c r="KKI679" s="303"/>
      <c r="KKJ679" s="303"/>
      <c r="KKK679" s="303"/>
      <c r="KKL679" s="303"/>
      <c r="KKM679" s="303"/>
      <c r="KKN679" s="303"/>
      <c r="KKO679" s="303"/>
      <c r="KKP679" s="303"/>
      <c r="KKQ679" s="303"/>
      <c r="KKR679" s="303"/>
      <c r="KKS679" s="303"/>
      <c r="KKT679" s="303"/>
      <c r="KKU679" s="303"/>
      <c r="KKV679" s="303"/>
      <c r="KKW679" s="303"/>
      <c r="KKX679" s="303"/>
      <c r="KKY679" s="303"/>
      <c r="KKZ679" s="303"/>
      <c r="KLA679" s="303"/>
      <c r="KLB679" s="303"/>
      <c r="KLC679" s="303"/>
      <c r="KLD679" s="303"/>
      <c r="KLE679" s="303"/>
      <c r="KLF679" s="303"/>
      <c r="KLG679" s="303"/>
      <c r="KLH679" s="303"/>
      <c r="KLI679" s="303"/>
      <c r="KLJ679" s="303"/>
      <c r="KLK679" s="303"/>
      <c r="KLL679" s="303"/>
      <c r="KLM679" s="303"/>
      <c r="KLN679" s="303"/>
      <c r="KLO679" s="303"/>
      <c r="KLP679" s="303"/>
      <c r="KLQ679" s="303"/>
      <c r="KLR679" s="303"/>
      <c r="KLS679" s="303"/>
      <c r="KLT679" s="303"/>
      <c r="KLU679" s="303"/>
      <c r="KLV679" s="303"/>
      <c r="KLW679" s="303"/>
      <c r="KLX679" s="303"/>
      <c r="KLY679" s="303"/>
      <c r="KLZ679" s="303"/>
      <c r="KMA679" s="303"/>
      <c r="KMB679" s="303"/>
      <c r="KMC679" s="303"/>
      <c r="KMD679" s="303"/>
      <c r="KME679" s="303"/>
      <c r="KMF679" s="303"/>
      <c r="KMG679" s="303"/>
      <c r="KMH679" s="303"/>
      <c r="KMI679" s="303"/>
      <c r="KMJ679" s="303"/>
      <c r="KMK679" s="303"/>
      <c r="KML679" s="303"/>
      <c r="KMM679" s="303"/>
      <c r="KMN679" s="303"/>
      <c r="KMO679" s="303"/>
      <c r="KMP679" s="303"/>
      <c r="KMQ679" s="303"/>
      <c r="KMR679" s="303"/>
      <c r="KMS679" s="303"/>
      <c r="KMT679" s="303"/>
      <c r="KMU679" s="303"/>
      <c r="KMV679" s="303"/>
      <c r="KMW679" s="303"/>
      <c r="KMX679" s="303"/>
      <c r="KMY679" s="303"/>
      <c r="KMZ679" s="303"/>
      <c r="KNA679" s="303"/>
      <c r="KNB679" s="303"/>
      <c r="KNC679" s="303"/>
      <c r="KND679" s="303"/>
      <c r="KNE679" s="303"/>
      <c r="KNF679" s="303"/>
      <c r="KNG679" s="303"/>
      <c r="KNH679" s="303"/>
      <c r="KNI679" s="303"/>
      <c r="KNJ679" s="303"/>
      <c r="KNK679" s="303"/>
      <c r="KNL679" s="303"/>
      <c r="KNM679" s="303"/>
      <c r="KNN679" s="303"/>
      <c r="KNO679" s="303"/>
      <c r="KNP679" s="303"/>
      <c r="KNQ679" s="303"/>
      <c r="KNR679" s="303"/>
      <c r="KNS679" s="303"/>
      <c r="KNT679" s="303"/>
      <c r="KNU679" s="303"/>
      <c r="KNV679" s="303"/>
      <c r="KNW679" s="303"/>
      <c r="KNX679" s="303"/>
      <c r="KNY679" s="303"/>
      <c r="KNZ679" s="303"/>
      <c r="KOA679" s="303"/>
      <c r="KOB679" s="303"/>
      <c r="KOC679" s="303"/>
      <c r="KOD679" s="303"/>
      <c r="KOE679" s="303"/>
      <c r="KOF679" s="303"/>
      <c r="KOG679" s="303"/>
      <c r="KOH679" s="303"/>
      <c r="KOI679" s="303"/>
      <c r="KOJ679" s="303"/>
      <c r="KOK679" s="303"/>
      <c r="KOL679" s="303"/>
      <c r="KOM679" s="303"/>
      <c r="KON679" s="303"/>
      <c r="KOO679" s="303"/>
      <c r="KOP679" s="303"/>
      <c r="KOQ679" s="303"/>
      <c r="KOR679" s="303"/>
      <c r="KOS679" s="303"/>
      <c r="KOT679" s="303"/>
      <c r="KOU679" s="303"/>
      <c r="KOV679" s="303"/>
      <c r="KOW679" s="303"/>
      <c r="KOX679" s="303"/>
      <c r="KOY679" s="303"/>
      <c r="KOZ679" s="303"/>
      <c r="KPA679" s="303"/>
      <c r="KPB679" s="303"/>
      <c r="KPC679" s="303"/>
      <c r="KPD679" s="303"/>
      <c r="KPE679" s="303"/>
      <c r="KPF679" s="303"/>
      <c r="KPG679" s="303"/>
      <c r="KPH679" s="303"/>
      <c r="KPI679" s="303"/>
      <c r="KPJ679" s="303"/>
      <c r="KPK679" s="303"/>
      <c r="KPL679" s="303"/>
      <c r="KPM679" s="303"/>
      <c r="KPN679" s="303"/>
      <c r="KPO679" s="303"/>
      <c r="KPP679" s="303"/>
      <c r="KPQ679" s="303"/>
      <c r="KPR679" s="303"/>
      <c r="KPS679" s="303"/>
      <c r="KPT679" s="303"/>
      <c r="KPU679" s="303"/>
      <c r="KPV679" s="303"/>
      <c r="KPW679" s="303"/>
      <c r="KPX679" s="303"/>
      <c r="KPY679" s="303"/>
      <c r="KPZ679" s="303"/>
      <c r="KQA679" s="303"/>
      <c r="KQB679" s="303"/>
      <c r="KQC679" s="303"/>
      <c r="KQD679" s="303"/>
      <c r="KQE679" s="303"/>
      <c r="KQF679" s="303"/>
      <c r="KQG679" s="303"/>
      <c r="KQH679" s="303"/>
      <c r="KQI679" s="303"/>
      <c r="KQJ679" s="303"/>
      <c r="KQK679" s="303"/>
      <c r="KQL679" s="303"/>
      <c r="KQM679" s="303"/>
      <c r="KQN679" s="303"/>
      <c r="KQO679" s="303"/>
      <c r="KQP679" s="303"/>
      <c r="KQQ679" s="303"/>
      <c r="KQR679" s="303"/>
      <c r="KQS679" s="303"/>
      <c r="KQT679" s="303"/>
      <c r="KQU679" s="303"/>
      <c r="KQV679" s="303"/>
      <c r="KQW679" s="303"/>
      <c r="KQX679" s="303"/>
      <c r="KQY679" s="303"/>
      <c r="KQZ679" s="303"/>
      <c r="KRA679" s="303"/>
      <c r="KRB679" s="303"/>
      <c r="KRC679" s="303"/>
      <c r="KRD679" s="303"/>
      <c r="KRE679" s="303"/>
      <c r="KRF679" s="303"/>
      <c r="KRG679" s="303"/>
      <c r="KRH679" s="303"/>
      <c r="KRI679" s="303"/>
      <c r="KRJ679" s="303"/>
      <c r="KRK679" s="303"/>
      <c r="KRL679" s="303"/>
      <c r="KRM679" s="303"/>
      <c r="KRN679" s="303"/>
      <c r="KRO679" s="303"/>
      <c r="KRP679" s="303"/>
      <c r="KRQ679" s="303"/>
      <c r="KRR679" s="303"/>
      <c r="KRS679" s="303"/>
      <c r="KRT679" s="303"/>
      <c r="KRU679" s="303"/>
      <c r="KRV679" s="303"/>
      <c r="KRW679" s="303"/>
      <c r="KRX679" s="303"/>
      <c r="KRY679" s="303"/>
      <c r="KRZ679" s="303"/>
      <c r="KSA679" s="303"/>
      <c r="KSB679" s="303"/>
      <c r="KSC679" s="303"/>
      <c r="KSD679" s="303"/>
      <c r="KSE679" s="303"/>
      <c r="KSF679" s="303"/>
      <c r="KSG679" s="303"/>
      <c r="KSH679" s="303"/>
      <c r="KSI679" s="303"/>
      <c r="KSJ679" s="303"/>
      <c r="KSK679" s="303"/>
      <c r="KSL679" s="303"/>
      <c r="KSM679" s="303"/>
      <c r="KSN679" s="303"/>
      <c r="KSO679" s="303"/>
      <c r="KSP679" s="303"/>
      <c r="KSQ679" s="303"/>
      <c r="KSR679" s="303"/>
      <c r="KSS679" s="303"/>
      <c r="KST679" s="303"/>
      <c r="KSU679" s="303"/>
      <c r="KSV679" s="303"/>
      <c r="KSW679" s="303"/>
      <c r="KSX679" s="303"/>
      <c r="KSY679" s="303"/>
      <c r="KSZ679" s="303"/>
      <c r="KTA679" s="303"/>
      <c r="KTB679" s="303"/>
      <c r="KTC679" s="303"/>
      <c r="KTD679" s="303"/>
      <c r="KTE679" s="303"/>
      <c r="KTF679" s="303"/>
      <c r="KTG679" s="303"/>
      <c r="KTH679" s="303"/>
      <c r="KTI679" s="303"/>
      <c r="KTJ679" s="303"/>
      <c r="KTK679" s="303"/>
      <c r="KTL679" s="303"/>
      <c r="KTM679" s="303"/>
      <c r="KTN679" s="303"/>
      <c r="KTO679" s="303"/>
      <c r="KTP679" s="303"/>
      <c r="KTQ679" s="303"/>
      <c r="KTR679" s="303"/>
      <c r="KTS679" s="303"/>
      <c r="KTT679" s="303"/>
      <c r="KTU679" s="303"/>
      <c r="KTV679" s="303"/>
      <c r="KTW679" s="303"/>
      <c r="KTX679" s="303"/>
      <c r="KTY679" s="303"/>
      <c r="KTZ679" s="303"/>
      <c r="KUA679" s="303"/>
      <c r="KUB679" s="303"/>
      <c r="KUC679" s="303"/>
      <c r="KUD679" s="303"/>
      <c r="KUE679" s="303"/>
      <c r="KUF679" s="303"/>
      <c r="KUG679" s="303"/>
      <c r="KUH679" s="303"/>
      <c r="KUI679" s="303"/>
      <c r="KUJ679" s="303"/>
      <c r="KUK679" s="303"/>
      <c r="KUL679" s="303"/>
      <c r="KUM679" s="303"/>
      <c r="KUN679" s="303"/>
      <c r="KUO679" s="303"/>
      <c r="KUP679" s="303"/>
      <c r="KUQ679" s="303"/>
      <c r="KUR679" s="303"/>
      <c r="KUS679" s="303"/>
      <c r="KUT679" s="303"/>
      <c r="KUU679" s="303"/>
      <c r="KUV679" s="303"/>
      <c r="KUW679" s="303"/>
      <c r="KUX679" s="303"/>
      <c r="KUY679" s="303"/>
      <c r="KUZ679" s="303"/>
      <c r="KVA679" s="303"/>
      <c r="KVB679" s="303"/>
      <c r="KVC679" s="303"/>
      <c r="KVD679" s="303"/>
      <c r="KVE679" s="303"/>
      <c r="KVF679" s="303"/>
      <c r="KVG679" s="303"/>
      <c r="KVH679" s="303"/>
      <c r="KVI679" s="303"/>
      <c r="KVJ679" s="303"/>
      <c r="KVK679" s="303"/>
      <c r="KVL679" s="303"/>
      <c r="KVM679" s="303"/>
      <c r="KVN679" s="303"/>
      <c r="KVO679" s="303"/>
      <c r="KVP679" s="303"/>
      <c r="KVQ679" s="303"/>
      <c r="KVR679" s="303"/>
      <c r="KVS679" s="303"/>
      <c r="KVT679" s="303"/>
      <c r="KVU679" s="303"/>
      <c r="KVV679" s="303"/>
      <c r="KVW679" s="303"/>
      <c r="KVX679" s="303"/>
      <c r="KVY679" s="303"/>
      <c r="KVZ679" s="303"/>
      <c r="KWA679" s="303"/>
      <c r="KWB679" s="303"/>
      <c r="KWC679" s="303"/>
      <c r="KWD679" s="303"/>
      <c r="KWE679" s="303"/>
      <c r="KWF679" s="303"/>
      <c r="KWG679" s="303"/>
      <c r="KWH679" s="303"/>
      <c r="KWI679" s="303"/>
      <c r="KWJ679" s="303"/>
      <c r="KWK679" s="303"/>
      <c r="KWL679" s="303"/>
      <c r="KWM679" s="303"/>
      <c r="KWN679" s="303"/>
      <c r="KWO679" s="303"/>
      <c r="KWP679" s="303"/>
      <c r="KWQ679" s="303"/>
      <c r="KWR679" s="303"/>
      <c r="KWS679" s="303"/>
      <c r="KWT679" s="303"/>
      <c r="KWU679" s="303"/>
      <c r="KWV679" s="303"/>
      <c r="KWW679" s="303"/>
      <c r="KWX679" s="303"/>
      <c r="KWY679" s="303"/>
      <c r="KWZ679" s="303"/>
      <c r="KXA679" s="303"/>
      <c r="KXB679" s="303"/>
      <c r="KXC679" s="303"/>
      <c r="KXD679" s="303"/>
      <c r="KXE679" s="303"/>
      <c r="KXF679" s="303"/>
      <c r="KXG679" s="303"/>
      <c r="KXH679" s="303"/>
      <c r="KXI679" s="303"/>
      <c r="KXJ679" s="303"/>
      <c r="KXK679" s="303"/>
      <c r="KXL679" s="303"/>
      <c r="KXM679" s="303"/>
      <c r="KXN679" s="303"/>
      <c r="KXO679" s="303"/>
      <c r="KXP679" s="303"/>
      <c r="KXQ679" s="303"/>
      <c r="KXR679" s="303"/>
      <c r="KXS679" s="303"/>
      <c r="KXT679" s="303"/>
      <c r="KXU679" s="303"/>
      <c r="KXV679" s="303"/>
      <c r="KXW679" s="303"/>
      <c r="KXX679" s="303"/>
      <c r="KXY679" s="303"/>
      <c r="KXZ679" s="303"/>
      <c r="KYA679" s="303"/>
      <c r="KYB679" s="303"/>
      <c r="KYC679" s="303"/>
      <c r="KYD679" s="303"/>
      <c r="KYE679" s="303"/>
      <c r="KYF679" s="303"/>
      <c r="KYG679" s="303"/>
      <c r="KYH679" s="303"/>
      <c r="KYI679" s="303"/>
      <c r="KYJ679" s="303"/>
      <c r="KYK679" s="303"/>
      <c r="KYL679" s="303"/>
      <c r="KYM679" s="303"/>
      <c r="KYN679" s="303"/>
      <c r="KYO679" s="303"/>
      <c r="KYP679" s="303"/>
      <c r="KYQ679" s="303"/>
      <c r="KYR679" s="303"/>
      <c r="KYS679" s="303"/>
      <c r="KYT679" s="303"/>
      <c r="KYU679" s="303"/>
      <c r="KYV679" s="303"/>
      <c r="KYW679" s="303"/>
      <c r="KYX679" s="303"/>
      <c r="KYY679" s="303"/>
      <c r="KYZ679" s="303"/>
      <c r="KZA679" s="303"/>
      <c r="KZB679" s="303"/>
      <c r="KZC679" s="303"/>
      <c r="KZD679" s="303"/>
      <c r="KZE679" s="303"/>
      <c r="KZF679" s="303"/>
      <c r="KZG679" s="303"/>
      <c r="KZH679" s="303"/>
      <c r="KZI679" s="303"/>
      <c r="KZJ679" s="303"/>
      <c r="KZK679" s="303"/>
      <c r="KZL679" s="303"/>
      <c r="KZM679" s="303"/>
      <c r="KZN679" s="303"/>
      <c r="KZO679" s="303"/>
      <c r="KZP679" s="303"/>
      <c r="KZQ679" s="303"/>
      <c r="KZR679" s="303"/>
      <c r="KZS679" s="303"/>
      <c r="KZT679" s="303"/>
      <c r="KZU679" s="303"/>
      <c r="KZV679" s="303"/>
      <c r="KZW679" s="303"/>
      <c r="KZX679" s="303"/>
      <c r="KZY679" s="303"/>
      <c r="KZZ679" s="303"/>
      <c r="LAA679" s="303"/>
      <c r="LAB679" s="303"/>
      <c r="LAC679" s="303"/>
      <c r="LAD679" s="303"/>
      <c r="LAE679" s="303"/>
      <c r="LAF679" s="303"/>
      <c r="LAG679" s="303"/>
      <c r="LAH679" s="303"/>
      <c r="LAI679" s="303"/>
      <c r="LAJ679" s="303"/>
      <c r="LAK679" s="303"/>
      <c r="LAL679" s="303"/>
      <c r="LAM679" s="303"/>
      <c r="LAN679" s="303"/>
      <c r="LAO679" s="303"/>
      <c r="LAP679" s="303"/>
      <c r="LAQ679" s="303"/>
      <c r="LAR679" s="303"/>
      <c r="LAS679" s="303"/>
      <c r="LAT679" s="303"/>
      <c r="LAU679" s="303"/>
      <c r="LAV679" s="303"/>
      <c r="LAW679" s="303"/>
      <c r="LAX679" s="303"/>
      <c r="LAY679" s="303"/>
      <c r="LAZ679" s="303"/>
      <c r="LBA679" s="303"/>
      <c r="LBB679" s="303"/>
      <c r="LBC679" s="303"/>
      <c r="LBD679" s="303"/>
      <c r="LBE679" s="303"/>
      <c r="LBF679" s="303"/>
      <c r="LBG679" s="303"/>
      <c r="LBH679" s="303"/>
      <c r="LBI679" s="303"/>
      <c r="LBJ679" s="303"/>
      <c r="LBK679" s="303"/>
      <c r="LBL679" s="303"/>
      <c r="LBM679" s="303"/>
      <c r="LBN679" s="303"/>
      <c r="LBO679" s="303"/>
      <c r="LBP679" s="303"/>
      <c r="LBQ679" s="303"/>
      <c r="LBR679" s="303"/>
      <c r="LBS679" s="303"/>
      <c r="LBT679" s="303"/>
      <c r="LBU679" s="303"/>
      <c r="LBV679" s="303"/>
      <c r="LBW679" s="303"/>
      <c r="LBX679" s="303"/>
      <c r="LBY679" s="303"/>
      <c r="LBZ679" s="303"/>
      <c r="LCA679" s="303"/>
      <c r="LCB679" s="303"/>
      <c r="LCC679" s="303"/>
      <c r="LCD679" s="303"/>
      <c r="LCE679" s="303"/>
      <c r="LCF679" s="303"/>
      <c r="LCG679" s="303"/>
      <c r="LCH679" s="303"/>
      <c r="LCI679" s="303"/>
      <c r="LCJ679" s="303"/>
      <c r="LCK679" s="303"/>
      <c r="LCL679" s="303"/>
      <c r="LCM679" s="303"/>
      <c r="LCN679" s="303"/>
      <c r="LCO679" s="303"/>
      <c r="LCP679" s="303"/>
      <c r="LCQ679" s="303"/>
      <c r="LCR679" s="303"/>
      <c r="LCS679" s="303"/>
      <c r="LCT679" s="303"/>
      <c r="LCU679" s="303"/>
      <c r="LCV679" s="303"/>
      <c r="LCW679" s="303"/>
      <c r="LCX679" s="303"/>
      <c r="LCY679" s="303"/>
      <c r="LCZ679" s="303"/>
      <c r="LDA679" s="303"/>
      <c r="LDB679" s="303"/>
      <c r="LDC679" s="303"/>
      <c r="LDD679" s="303"/>
      <c r="LDE679" s="303"/>
      <c r="LDF679" s="303"/>
      <c r="LDG679" s="303"/>
      <c r="LDH679" s="303"/>
      <c r="LDI679" s="303"/>
      <c r="LDJ679" s="303"/>
      <c r="LDK679" s="303"/>
      <c r="LDL679" s="303"/>
      <c r="LDM679" s="303"/>
      <c r="LDN679" s="303"/>
      <c r="LDO679" s="303"/>
      <c r="LDP679" s="303"/>
      <c r="LDQ679" s="303"/>
      <c r="LDR679" s="303"/>
      <c r="LDS679" s="303"/>
      <c r="LDT679" s="303"/>
      <c r="LDU679" s="303"/>
      <c r="LDV679" s="303"/>
      <c r="LDW679" s="303"/>
      <c r="LDX679" s="303"/>
      <c r="LDY679" s="303"/>
      <c r="LDZ679" s="303"/>
      <c r="LEA679" s="303"/>
      <c r="LEB679" s="303"/>
      <c r="LEC679" s="303"/>
      <c r="LED679" s="303"/>
      <c r="LEE679" s="303"/>
      <c r="LEF679" s="303"/>
      <c r="LEG679" s="303"/>
      <c r="LEH679" s="303"/>
      <c r="LEI679" s="303"/>
      <c r="LEJ679" s="303"/>
      <c r="LEK679" s="303"/>
      <c r="LEL679" s="303"/>
      <c r="LEM679" s="303"/>
      <c r="LEN679" s="303"/>
      <c r="LEO679" s="303"/>
      <c r="LEP679" s="303"/>
      <c r="LEQ679" s="303"/>
      <c r="LER679" s="303"/>
      <c r="LES679" s="303"/>
      <c r="LET679" s="303"/>
      <c r="LEU679" s="303"/>
      <c r="LEV679" s="303"/>
      <c r="LEW679" s="303"/>
      <c r="LEX679" s="303"/>
      <c r="LEY679" s="303"/>
      <c r="LEZ679" s="303"/>
      <c r="LFA679" s="303"/>
      <c r="LFB679" s="303"/>
      <c r="LFC679" s="303"/>
      <c r="LFD679" s="303"/>
      <c r="LFE679" s="303"/>
      <c r="LFF679" s="303"/>
      <c r="LFG679" s="303"/>
      <c r="LFH679" s="303"/>
      <c r="LFI679" s="303"/>
      <c r="LFJ679" s="303"/>
      <c r="LFK679" s="303"/>
      <c r="LFL679" s="303"/>
      <c r="LFM679" s="303"/>
      <c r="LFN679" s="303"/>
      <c r="LFO679" s="303"/>
      <c r="LFP679" s="303"/>
      <c r="LFQ679" s="303"/>
      <c r="LFR679" s="303"/>
      <c r="LFS679" s="303"/>
      <c r="LFT679" s="303"/>
      <c r="LFU679" s="303"/>
      <c r="LFV679" s="303"/>
      <c r="LFW679" s="303"/>
      <c r="LFX679" s="303"/>
      <c r="LFY679" s="303"/>
      <c r="LFZ679" s="303"/>
      <c r="LGA679" s="303"/>
      <c r="LGB679" s="303"/>
      <c r="LGC679" s="303"/>
      <c r="LGD679" s="303"/>
      <c r="LGE679" s="303"/>
      <c r="LGF679" s="303"/>
      <c r="LGG679" s="303"/>
      <c r="LGH679" s="303"/>
      <c r="LGI679" s="303"/>
      <c r="LGJ679" s="303"/>
      <c r="LGK679" s="303"/>
      <c r="LGL679" s="303"/>
      <c r="LGM679" s="303"/>
      <c r="LGN679" s="303"/>
      <c r="LGO679" s="303"/>
      <c r="LGP679" s="303"/>
      <c r="LGQ679" s="303"/>
      <c r="LGR679" s="303"/>
      <c r="LGS679" s="303"/>
      <c r="LGT679" s="303"/>
      <c r="LGU679" s="303"/>
      <c r="LGV679" s="303"/>
      <c r="LGW679" s="303"/>
      <c r="LGX679" s="303"/>
      <c r="LGY679" s="303"/>
      <c r="LGZ679" s="303"/>
      <c r="LHA679" s="303"/>
      <c r="LHB679" s="303"/>
      <c r="LHC679" s="303"/>
      <c r="LHD679" s="303"/>
      <c r="LHE679" s="303"/>
      <c r="LHF679" s="303"/>
      <c r="LHG679" s="303"/>
      <c r="LHH679" s="303"/>
      <c r="LHI679" s="303"/>
      <c r="LHJ679" s="303"/>
      <c r="LHK679" s="303"/>
      <c r="LHL679" s="303"/>
      <c r="LHM679" s="303"/>
      <c r="LHN679" s="303"/>
      <c r="LHO679" s="303"/>
      <c r="LHP679" s="303"/>
      <c r="LHQ679" s="303"/>
      <c r="LHR679" s="303"/>
      <c r="LHS679" s="303"/>
      <c r="LHT679" s="303"/>
      <c r="LHU679" s="303"/>
      <c r="LHV679" s="303"/>
      <c r="LHW679" s="303"/>
      <c r="LHX679" s="303"/>
      <c r="LHY679" s="303"/>
      <c r="LHZ679" s="303"/>
      <c r="LIA679" s="303"/>
      <c r="LIB679" s="303"/>
      <c r="LIC679" s="303"/>
      <c r="LID679" s="303"/>
      <c r="LIE679" s="303"/>
      <c r="LIF679" s="303"/>
      <c r="LIG679" s="303"/>
      <c r="LIH679" s="303"/>
      <c r="LII679" s="303"/>
      <c r="LIJ679" s="303"/>
      <c r="LIK679" s="303"/>
      <c r="LIL679" s="303"/>
      <c r="LIM679" s="303"/>
      <c r="LIN679" s="303"/>
      <c r="LIO679" s="303"/>
      <c r="LIP679" s="303"/>
      <c r="LIQ679" s="303"/>
      <c r="LIR679" s="303"/>
      <c r="LIS679" s="303"/>
      <c r="LIT679" s="303"/>
      <c r="LIU679" s="303"/>
      <c r="LIV679" s="303"/>
      <c r="LIW679" s="303"/>
      <c r="LIX679" s="303"/>
      <c r="LIY679" s="303"/>
      <c r="LIZ679" s="303"/>
      <c r="LJA679" s="303"/>
      <c r="LJB679" s="303"/>
      <c r="LJC679" s="303"/>
      <c r="LJD679" s="303"/>
      <c r="LJE679" s="303"/>
      <c r="LJF679" s="303"/>
      <c r="LJG679" s="303"/>
      <c r="LJH679" s="303"/>
      <c r="LJI679" s="303"/>
      <c r="LJJ679" s="303"/>
      <c r="LJK679" s="303"/>
      <c r="LJL679" s="303"/>
      <c r="LJM679" s="303"/>
      <c r="LJN679" s="303"/>
      <c r="LJO679" s="303"/>
      <c r="LJP679" s="303"/>
      <c r="LJQ679" s="303"/>
      <c r="LJR679" s="303"/>
      <c r="LJS679" s="303"/>
      <c r="LJT679" s="303"/>
      <c r="LJU679" s="303"/>
      <c r="LJV679" s="303"/>
      <c r="LJW679" s="303"/>
      <c r="LJX679" s="303"/>
      <c r="LJY679" s="303"/>
      <c r="LJZ679" s="303"/>
      <c r="LKA679" s="303"/>
      <c r="LKB679" s="303"/>
      <c r="LKC679" s="303"/>
      <c r="LKD679" s="303"/>
      <c r="LKE679" s="303"/>
      <c r="LKF679" s="303"/>
      <c r="LKG679" s="303"/>
      <c r="LKH679" s="303"/>
      <c r="LKI679" s="303"/>
      <c r="LKJ679" s="303"/>
      <c r="LKK679" s="303"/>
      <c r="LKL679" s="303"/>
      <c r="LKM679" s="303"/>
      <c r="LKN679" s="303"/>
      <c r="LKO679" s="303"/>
      <c r="LKP679" s="303"/>
      <c r="LKQ679" s="303"/>
      <c r="LKR679" s="303"/>
      <c r="LKS679" s="303"/>
      <c r="LKT679" s="303"/>
      <c r="LKU679" s="303"/>
      <c r="LKV679" s="303"/>
      <c r="LKW679" s="303"/>
      <c r="LKX679" s="303"/>
      <c r="LKY679" s="303"/>
      <c r="LKZ679" s="303"/>
      <c r="LLA679" s="303"/>
      <c r="LLB679" s="303"/>
      <c r="LLC679" s="303"/>
      <c r="LLD679" s="303"/>
      <c r="LLE679" s="303"/>
      <c r="LLF679" s="303"/>
      <c r="LLG679" s="303"/>
      <c r="LLH679" s="303"/>
      <c r="LLI679" s="303"/>
      <c r="LLJ679" s="303"/>
      <c r="LLK679" s="303"/>
      <c r="LLL679" s="303"/>
      <c r="LLM679" s="303"/>
      <c r="LLN679" s="303"/>
      <c r="LLO679" s="303"/>
      <c r="LLP679" s="303"/>
      <c r="LLQ679" s="303"/>
      <c r="LLR679" s="303"/>
      <c r="LLS679" s="303"/>
      <c r="LLT679" s="303"/>
      <c r="LLU679" s="303"/>
      <c r="LLV679" s="303"/>
      <c r="LLW679" s="303"/>
      <c r="LLX679" s="303"/>
      <c r="LLY679" s="303"/>
      <c r="LLZ679" s="303"/>
      <c r="LMA679" s="303"/>
      <c r="LMB679" s="303"/>
      <c r="LMC679" s="303"/>
      <c r="LMD679" s="303"/>
      <c r="LME679" s="303"/>
      <c r="LMF679" s="303"/>
      <c r="LMG679" s="303"/>
      <c r="LMH679" s="303"/>
      <c r="LMI679" s="303"/>
      <c r="LMJ679" s="303"/>
      <c r="LMK679" s="303"/>
      <c r="LML679" s="303"/>
      <c r="LMM679" s="303"/>
      <c r="LMN679" s="303"/>
      <c r="LMO679" s="303"/>
      <c r="LMP679" s="303"/>
      <c r="LMQ679" s="303"/>
      <c r="LMR679" s="303"/>
      <c r="LMS679" s="303"/>
      <c r="LMT679" s="303"/>
      <c r="LMU679" s="303"/>
      <c r="LMV679" s="303"/>
      <c r="LMW679" s="303"/>
      <c r="LMX679" s="303"/>
      <c r="LMY679" s="303"/>
      <c r="LMZ679" s="303"/>
      <c r="LNA679" s="303"/>
      <c r="LNB679" s="303"/>
      <c r="LNC679" s="303"/>
      <c r="LND679" s="303"/>
      <c r="LNE679" s="303"/>
      <c r="LNF679" s="303"/>
      <c r="LNG679" s="303"/>
      <c r="LNH679" s="303"/>
      <c r="LNI679" s="303"/>
      <c r="LNJ679" s="303"/>
      <c r="LNK679" s="303"/>
      <c r="LNL679" s="303"/>
      <c r="LNM679" s="303"/>
      <c r="LNN679" s="303"/>
      <c r="LNO679" s="303"/>
      <c r="LNP679" s="303"/>
      <c r="LNQ679" s="303"/>
      <c r="LNR679" s="303"/>
      <c r="LNS679" s="303"/>
      <c r="LNT679" s="303"/>
      <c r="LNU679" s="303"/>
      <c r="LNV679" s="303"/>
      <c r="LNW679" s="303"/>
      <c r="LNX679" s="303"/>
      <c r="LNY679" s="303"/>
      <c r="LNZ679" s="303"/>
      <c r="LOA679" s="303"/>
      <c r="LOB679" s="303"/>
      <c r="LOC679" s="303"/>
      <c r="LOD679" s="303"/>
      <c r="LOE679" s="303"/>
      <c r="LOF679" s="303"/>
      <c r="LOG679" s="303"/>
      <c r="LOH679" s="303"/>
      <c r="LOI679" s="303"/>
      <c r="LOJ679" s="303"/>
      <c r="LOK679" s="303"/>
      <c r="LOL679" s="303"/>
      <c r="LOM679" s="303"/>
      <c r="LON679" s="303"/>
      <c r="LOO679" s="303"/>
      <c r="LOP679" s="303"/>
      <c r="LOQ679" s="303"/>
      <c r="LOR679" s="303"/>
      <c r="LOS679" s="303"/>
      <c r="LOT679" s="303"/>
      <c r="LOU679" s="303"/>
      <c r="LOV679" s="303"/>
      <c r="LOW679" s="303"/>
      <c r="LOX679" s="303"/>
      <c r="LOY679" s="303"/>
      <c r="LOZ679" s="303"/>
      <c r="LPA679" s="303"/>
      <c r="LPB679" s="303"/>
      <c r="LPC679" s="303"/>
      <c r="LPD679" s="303"/>
      <c r="LPE679" s="303"/>
      <c r="LPF679" s="303"/>
      <c r="LPG679" s="303"/>
      <c r="LPH679" s="303"/>
      <c r="LPI679" s="303"/>
      <c r="LPJ679" s="303"/>
      <c r="LPK679" s="303"/>
      <c r="LPL679" s="303"/>
      <c r="LPM679" s="303"/>
      <c r="LPN679" s="303"/>
      <c r="LPO679" s="303"/>
      <c r="LPP679" s="303"/>
      <c r="LPQ679" s="303"/>
      <c r="LPR679" s="303"/>
      <c r="LPS679" s="303"/>
      <c r="LPT679" s="303"/>
      <c r="LPU679" s="303"/>
      <c r="LPV679" s="303"/>
      <c r="LPW679" s="303"/>
      <c r="LPX679" s="303"/>
      <c r="LPY679" s="303"/>
      <c r="LPZ679" s="303"/>
      <c r="LQA679" s="303"/>
      <c r="LQB679" s="303"/>
      <c r="LQC679" s="303"/>
      <c r="LQD679" s="303"/>
      <c r="LQE679" s="303"/>
      <c r="LQF679" s="303"/>
      <c r="LQG679" s="303"/>
      <c r="LQH679" s="303"/>
      <c r="LQI679" s="303"/>
      <c r="LQJ679" s="303"/>
      <c r="LQK679" s="303"/>
      <c r="LQL679" s="303"/>
      <c r="LQM679" s="303"/>
      <c r="LQN679" s="303"/>
      <c r="LQO679" s="303"/>
      <c r="LQP679" s="303"/>
      <c r="LQQ679" s="303"/>
      <c r="LQR679" s="303"/>
      <c r="LQS679" s="303"/>
      <c r="LQT679" s="303"/>
      <c r="LQU679" s="303"/>
      <c r="LQV679" s="303"/>
      <c r="LQW679" s="303"/>
      <c r="LQX679" s="303"/>
      <c r="LQY679" s="303"/>
      <c r="LQZ679" s="303"/>
      <c r="LRA679" s="303"/>
      <c r="LRB679" s="303"/>
      <c r="LRC679" s="303"/>
      <c r="LRD679" s="303"/>
      <c r="LRE679" s="303"/>
      <c r="LRF679" s="303"/>
      <c r="LRG679" s="303"/>
      <c r="LRH679" s="303"/>
      <c r="LRI679" s="303"/>
      <c r="LRJ679" s="303"/>
      <c r="LRK679" s="303"/>
      <c r="LRL679" s="303"/>
      <c r="LRM679" s="303"/>
      <c r="LRN679" s="303"/>
      <c r="LRO679" s="303"/>
      <c r="LRP679" s="303"/>
      <c r="LRQ679" s="303"/>
      <c r="LRR679" s="303"/>
      <c r="LRS679" s="303"/>
      <c r="LRT679" s="303"/>
      <c r="LRU679" s="303"/>
      <c r="LRV679" s="303"/>
      <c r="LRW679" s="303"/>
      <c r="LRX679" s="303"/>
      <c r="LRY679" s="303"/>
      <c r="LRZ679" s="303"/>
      <c r="LSA679" s="303"/>
      <c r="LSB679" s="303"/>
      <c r="LSC679" s="303"/>
      <c r="LSD679" s="303"/>
      <c r="LSE679" s="303"/>
      <c r="LSF679" s="303"/>
      <c r="LSG679" s="303"/>
      <c r="LSH679" s="303"/>
      <c r="LSI679" s="303"/>
      <c r="LSJ679" s="303"/>
      <c r="LSK679" s="303"/>
      <c r="LSL679" s="303"/>
      <c r="LSM679" s="303"/>
      <c r="LSN679" s="303"/>
      <c r="LSO679" s="303"/>
      <c r="LSP679" s="303"/>
      <c r="LSQ679" s="303"/>
      <c r="LSR679" s="303"/>
      <c r="LSS679" s="303"/>
      <c r="LST679" s="303"/>
      <c r="LSU679" s="303"/>
      <c r="LSV679" s="303"/>
      <c r="LSW679" s="303"/>
      <c r="LSX679" s="303"/>
      <c r="LSY679" s="303"/>
      <c r="LSZ679" s="303"/>
      <c r="LTA679" s="303"/>
      <c r="LTB679" s="303"/>
      <c r="LTC679" s="303"/>
      <c r="LTD679" s="303"/>
      <c r="LTE679" s="303"/>
      <c r="LTF679" s="303"/>
      <c r="LTG679" s="303"/>
      <c r="LTH679" s="303"/>
      <c r="LTI679" s="303"/>
      <c r="LTJ679" s="303"/>
      <c r="LTK679" s="303"/>
      <c r="LTL679" s="303"/>
      <c r="LTM679" s="303"/>
      <c r="LTN679" s="303"/>
      <c r="LTO679" s="303"/>
      <c r="LTP679" s="303"/>
      <c r="LTQ679" s="303"/>
      <c r="LTR679" s="303"/>
      <c r="LTS679" s="303"/>
      <c r="LTT679" s="303"/>
      <c r="LTU679" s="303"/>
      <c r="LTV679" s="303"/>
      <c r="LTW679" s="303"/>
      <c r="LTX679" s="303"/>
      <c r="LTY679" s="303"/>
      <c r="LTZ679" s="303"/>
      <c r="LUA679" s="303"/>
      <c r="LUB679" s="303"/>
      <c r="LUC679" s="303"/>
      <c r="LUD679" s="303"/>
      <c r="LUE679" s="303"/>
      <c r="LUF679" s="303"/>
      <c r="LUG679" s="303"/>
      <c r="LUH679" s="303"/>
      <c r="LUI679" s="303"/>
      <c r="LUJ679" s="303"/>
      <c r="LUK679" s="303"/>
      <c r="LUL679" s="303"/>
      <c r="LUM679" s="303"/>
      <c r="LUN679" s="303"/>
      <c r="LUO679" s="303"/>
      <c r="LUP679" s="303"/>
      <c r="LUQ679" s="303"/>
      <c r="LUR679" s="303"/>
      <c r="LUS679" s="303"/>
      <c r="LUT679" s="303"/>
      <c r="LUU679" s="303"/>
      <c r="LUV679" s="303"/>
      <c r="LUW679" s="303"/>
      <c r="LUX679" s="303"/>
      <c r="LUY679" s="303"/>
      <c r="LUZ679" s="303"/>
      <c r="LVA679" s="303"/>
      <c r="LVB679" s="303"/>
      <c r="LVC679" s="303"/>
      <c r="LVD679" s="303"/>
      <c r="LVE679" s="303"/>
      <c r="LVF679" s="303"/>
      <c r="LVG679" s="303"/>
      <c r="LVH679" s="303"/>
      <c r="LVI679" s="303"/>
      <c r="LVJ679" s="303"/>
      <c r="LVK679" s="303"/>
      <c r="LVL679" s="303"/>
      <c r="LVM679" s="303"/>
      <c r="LVN679" s="303"/>
      <c r="LVO679" s="303"/>
      <c r="LVP679" s="303"/>
      <c r="LVQ679" s="303"/>
      <c r="LVR679" s="303"/>
      <c r="LVS679" s="303"/>
      <c r="LVT679" s="303"/>
      <c r="LVU679" s="303"/>
      <c r="LVV679" s="303"/>
      <c r="LVW679" s="303"/>
      <c r="LVX679" s="303"/>
      <c r="LVY679" s="303"/>
      <c r="LVZ679" s="303"/>
      <c r="LWA679" s="303"/>
      <c r="LWB679" s="303"/>
      <c r="LWC679" s="303"/>
      <c r="LWD679" s="303"/>
      <c r="LWE679" s="303"/>
      <c r="LWF679" s="303"/>
      <c r="LWG679" s="303"/>
      <c r="LWH679" s="303"/>
      <c r="LWI679" s="303"/>
      <c r="LWJ679" s="303"/>
      <c r="LWK679" s="303"/>
      <c r="LWL679" s="303"/>
      <c r="LWM679" s="303"/>
      <c r="LWN679" s="303"/>
      <c r="LWO679" s="303"/>
      <c r="LWP679" s="303"/>
      <c r="LWQ679" s="303"/>
      <c r="LWR679" s="303"/>
      <c r="LWS679" s="303"/>
      <c r="LWT679" s="303"/>
      <c r="LWU679" s="303"/>
      <c r="LWV679" s="303"/>
      <c r="LWW679" s="303"/>
      <c r="LWX679" s="303"/>
      <c r="LWY679" s="303"/>
      <c r="LWZ679" s="303"/>
      <c r="LXA679" s="303"/>
      <c r="LXB679" s="303"/>
      <c r="LXC679" s="303"/>
      <c r="LXD679" s="303"/>
      <c r="LXE679" s="303"/>
      <c r="LXF679" s="303"/>
      <c r="LXG679" s="303"/>
      <c r="LXH679" s="303"/>
      <c r="LXI679" s="303"/>
      <c r="LXJ679" s="303"/>
      <c r="LXK679" s="303"/>
      <c r="LXL679" s="303"/>
      <c r="LXM679" s="303"/>
      <c r="LXN679" s="303"/>
      <c r="LXO679" s="303"/>
      <c r="LXP679" s="303"/>
      <c r="LXQ679" s="303"/>
      <c r="LXR679" s="303"/>
      <c r="LXS679" s="303"/>
      <c r="LXT679" s="303"/>
      <c r="LXU679" s="303"/>
      <c r="LXV679" s="303"/>
      <c r="LXW679" s="303"/>
      <c r="LXX679" s="303"/>
      <c r="LXY679" s="303"/>
      <c r="LXZ679" s="303"/>
      <c r="LYA679" s="303"/>
      <c r="LYB679" s="303"/>
      <c r="LYC679" s="303"/>
      <c r="LYD679" s="303"/>
      <c r="LYE679" s="303"/>
      <c r="LYF679" s="303"/>
      <c r="LYG679" s="303"/>
      <c r="LYH679" s="303"/>
      <c r="LYI679" s="303"/>
      <c r="LYJ679" s="303"/>
      <c r="LYK679" s="303"/>
      <c r="LYL679" s="303"/>
      <c r="LYM679" s="303"/>
      <c r="LYN679" s="303"/>
      <c r="LYO679" s="303"/>
      <c r="LYP679" s="303"/>
      <c r="LYQ679" s="303"/>
      <c r="LYR679" s="303"/>
      <c r="LYS679" s="303"/>
      <c r="LYT679" s="303"/>
      <c r="LYU679" s="303"/>
      <c r="LYV679" s="303"/>
      <c r="LYW679" s="303"/>
      <c r="LYX679" s="303"/>
      <c r="LYY679" s="303"/>
      <c r="LYZ679" s="303"/>
      <c r="LZA679" s="303"/>
      <c r="LZB679" s="303"/>
      <c r="LZC679" s="303"/>
      <c r="LZD679" s="303"/>
      <c r="LZE679" s="303"/>
      <c r="LZF679" s="303"/>
      <c r="LZG679" s="303"/>
      <c r="LZH679" s="303"/>
      <c r="LZI679" s="303"/>
      <c r="LZJ679" s="303"/>
      <c r="LZK679" s="303"/>
      <c r="LZL679" s="303"/>
      <c r="LZM679" s="303"/>
      <c r="LZN679" s="303"/>
      <c r="LZO679" s="303"/>
      <c r="LZP679" s="303"/>
      <c r="LZQ679" s="303"/>
      <c r="LZR679" s="303"/>
      <c r="LZS679" s="303"/>
      <c r="LZT679" s="303"/>
      <c r="LZU679" s="303"/>
      <c r="LZV679" s="303"/>
      <c r="LZW679" s="303"/>
      <c r="LZX679" s="303"/>
      <c r="LZY679" s="303"/>
      <c r="LZZ679" s="303"/>
      <c r="MAA679" s="303"/>
      <c r="MAB679" s="303"/>
      <c r="MAC679" s="303"/>
      <c r="MAD679" s="303"/>
      <c r="MAE679" s="303"/>
      <c r="MAF679" s="303"/>
      <c r="MAG679" s="303"/>
      <c r="MAH679" s="303"/>
      <c r="MAI679" s="303"/>
      <c r="MAJ679" s="303"/>
      <c r="MAK679" s="303"/>
      <c r="MAL679" s="303"/>
      <c r="MAM679" s="303"/>
      <c r="MAN679" s="303"/>
      <c r="MAO679" s="303"/>
      <c r="MAP679" s="303"/>
      <c r="MAQ679" s="303"/>
      <c r="MAR679" s="303"/>
      <c r="MAS679" s="303"/>
      <c r="MAT679" s="303"/>
      <c r="MAU679" s="303"/>
      <c r="MAV679" s="303"/>
      <c r="MAW679" s="303"/>
      <c r="MAX679" s="303"/>
      <c r="MAY679" s="303"/>
      <c r="MAZ679" s="303"/>
      <c r="MBA679" s="303"/>
      <c r="MBB679" s="303"/>
      <c r="MBC679" s="303"/>
      <c r="MBD679" s="303"/>
      <c r="MBE679" s="303"/>
      <c r="MBF679" s="303"/>
      <c r="MBG679" s="303"/>
      <c r="MBH679" s="303"/>
      <c r="MBI679" s="303"/>
      <c r="MBJ679" s="303"/>
      <c r="MBK679" s="303"/>
      <c r="MBL679" s="303"/>
      <c r="MBM679" s="303"/>
      <c r="MBN679" s="303"/>
      <c r="MBO679" s="303"/>
      <c r="MBP679" s="303"/>
      <c r="MBQ679" s="303"/>
      <c r="MBR679" s="303"/>
      <c r="MBS679" s="303"/>
      <c r="MBT679" s="303"/>
      <c r="MBU679" s="303"/>
      <c r="MBV679" s="303"/>
      <c r="MBW679" s="303"/>
      <c r="MBX679" s="303"/>
      <c r="MBY679" s="303"/>
      <c r="MBZ679" s="303"/>
      <c r="MCA679" s="303"/>
      <c r="MCB679" s="303"/>
      <c r="MCC679" s="303"/>
      <c r="MCD679" s="303"/>
      <c r="MCE679" s="303"/>
      <c r="MCF679" s="303"/>
      <c r="MCG679" s="303"/>
      <c r="MCH679" s="303"/>
      <c r="MCI679" s="303"/>
      <c r="MCJ679" s="303"/>
      <c r="MCK679" s="303"/>
      <c r="MCL679" s="303"/>
      <c r="MCM679" s="303"/>
      <c r="MCN679" s="303"/>
      <c r="MCO679" s="303"/>
      <c r="MCP679" s="303"/>
      <c r="MCQ679" s="303"/>
      <c r="MCR679" s="303"/>
      <c r="MCS679" s="303"/>
      <c r="MCT679" s="303"/>
      <c r="MCU679" s="303"/>
      <c r="MCV679" s="303"/>
      <c r="MCW679" s="303"/>
      <c r="MCX679" s="303"/>
      <c r="MCY679" s="303"/>
      <c r="MCZ679" s="303"/>
      <c r="MDA679" s="303"/>
      <c r="MDB679" s="303"/>
      <c r="MDC679" s="303"/>
      <c r="MDD679" s="303"/>
      <c r="MDE679" s="303"/>
      <c r="MDF679" s="303"/>
      <c r="MDG679" s="303"/>
      <c r="MDH679" s="303"/>
      <c r="MDI679" s="303"/>
      <c r="MDJ679" s="303"/>
      <c r="MDK679" s="303"/>
      <c r="MDL679" s="303"/>
      <c r="MDM679" s="303"/>
      <c r="MDN679" s="303"/>
      <c r="MDO679" s="303"/>
      <c r="MDP679" s="303"/>
      <c r="MDQ679" s="303"/>
      <c r="MDR679" s="303"/>
      <c r="MDS679" s="303"/>
      <c r="MDT679" s="303"/>
      <c r="MDU679" s="303"/>
      <c r="MDV679" s="303"/>
      <c r="MDW679" s="303"/>
      <c r="MDX679" s="303"/>
      <c r="MDY679" s="303"/>
      <c r="MDZ679" s="303"/>
      <c r="MEA679" s="303"/>
      <c r="MEB679" s="303"/>
      <c r="MEC679" s="303"/>
      <c r="MED679" s="303"/>
      <c r="MEE679" s="303"/>
      <c r="MEF679" s="303"/>
      <c r="MEG679" s="303"/>
      <c r="MEH679" s="303"/>
      <c r="MEI679" s="303"/>
      <c r="MEJ679" s="303"/>
      <c r="MEK679" s="303"/>
      <c r="MEL679" s="303"/>
      <c r="MEM679" s="303"/>
      <c r="MEN679" s="303"/>
      <c r="MEO679" s="303"/>
      <c r="MEP679" s="303"/>
      <c r="MEQ679" s="303"/>
      <c r="MER679" s="303"/>
      <c r="MES679" s="303"/>
      <c r="MET679" s="303"/>
      <c r="MEU679" s="303"/>
      <c r="MEV679" s="303"/>
      <c r="MEW679" s="303"/>
      <c r="MEX679" s="303"/>
      <c r="MEY679" s="303"/>
      <c r="MEZ679" s="303"/>
      <c r="MFA679" s="303"/>
      <c r="MFB679" s="303"/>
      <c r="MFC679" s="303"/>
      <c r="MFD679" s="303"/>
      <c r="MFE679" s="303"/>
      <c r="MFF679" s="303"/>
      <c r="MFG679" s="303"/>
      <c r="MFH679" s="303"/>
      <c r="MFI679" s="303"/>
      <c r="MFJ679" s="303"/>
      <c r="MFK679" s="303"/>
      <c r="MFL679" s="303"/>
      <c r="MFM679" s="303"/>
      <c r="MFN679" s="303"/>
      <c r="MFO679" s="303"/>
      <c r="MFP679" s="303"/>
      <c r="MFQ679" s="303"/>
      <c r="MFR679" s="303"/>
      <c r="MFS679" s="303"/>
      <c r="MFT679" s="303"/>
      <c r="MFU679" s="303"/>
      <c r="MFV679" s="303"/>
      <c r="MFW679" s="303"/>
      <c r="MFX679" s="303"/>
      <c r="MFY679" s="303"/>
      <c r="MFZ679" s="303"/>
      <c r="MGA679" s="303"/>
      <c r="MGB679" s="303"/>
      <c r="MGC679" s="303"/>
      <c r="MGD679" s="303"/>
      <c r="MGE679" s="303"/>
      <c r="MGF679" s="303"/>
      <c r="MGG679" s="303"/>
      <c r="MGH679" s="303"/>
      <c r="MGI679" s="303"/>
      <c r="MGJ679" s="303"/>
      <c r="MGK679" s="303"/>
      <c r="MGL679" s="303"/>
      <c r="MGM679" s="303"/>
      <c r="MGN679" s="303"/>
      <c r="MGO679" s="303"/>
      <c r="MGP679" s="303"/>
      <c r="MGQ679" s="303"/>
      <c r="MGR679" s="303"/>
      <c r="MGS679" s="303"/>
      <c r="MGT679" s="303"/>
      <c r="MGU679" s="303"/>
      <c r="MGV679" s="303"/>
      <c r="MGW679" s="303"/>
      <c r="MGX679" s="303"/>
      <c r="MGY679" s="303"/>
      <c r="MGZ679" s="303"/>
      <c r="MHA679" s="303"/>
      <c r="MHB679" s="303"/>
      <c r="MHC679" s="303"/>
      <c r="MHD679" s="303"/>
      <c r="MHE679" s="303"/>
      <c r="MHF679" s="303"/>
      <c r="MHG679" s="303"/>
      <c r="MHH679" s="303"/>
      <c r="MHI679" s="303"/>
      <c r="MHJ679" s="303"/>
      <c r="MHK679" s="303"/>
      <c r="MHL679" s="303"/>
      <c r="MHM679" s="303"/>
      <c r="MHN679" s="303"/>
      <c r="MHO679" s="303"/>
      <c r="MHP679" s="303"/>
      <c r="MHQ679" s="303"/>
      <c r="MHR679" s="303"/>
      <c r="MHS679" s="303"/>
      <c r="MHT679" s="303"/>
      <c r="MHU679" s="303"/>
      <c r="MHV679" s="303"/>
      <c r="MHW679" s="303"/>
      <c r="MHX679" s="303"/>
      <c r="MHY679" s="303"/>
      <c r="MHZ679" s="303"/>
      <c r="MIA679" s="303"/>
      <c r="MIB679" s="303"/>
      <c r="MIC679" s="303"/>
      <c r="MID679" s="303"/>
      <c r="MIE679" s="303"/>
      <c r="MIF679" s="303"/>
      <c r="MIG679" s="303"/>
      <c r="MIH679" s="303"/>
      <c r="MII679" s="303"/>
      <c r="MIJ679" s="303"/>
      <c r="MIK679" s="303"/>
      <c r="MIL679" s="303"/>
      <c r="MIM679" s="303"/>
      <c r="MIN679" s="303"/>
      <c r="MIO679" s="303"/>
      <c r="MIP679" s="303"/>
      <c r="MIQ679" s="303"/>
      <c r="MIR679" s="303"/>
      <c r="MIS679" s="303"/>
      <c r="MIT679" s="303"/>
      <c r="MIU679" s="303"/>
      <c r="MIV679" s="303"/>
      <c r="MIW679" s="303"/>
      <c r="MIX679" s="303"/>
      <c r="MIY679" s="303"/>
      <c r="MIZ679" s="303"/>
      <c r="MJA679" s="303"/>
      <c r="MJB679" s="303"/>
      <c r="MJC679" s="303"/>
      <c r="MJD679" s="303"/>
      <c r="MJE679" s="303"/>
      <c r="MJF679" s="303"/>
      <c r="MJG679" s="303"/>
      <c r="MJH679" s="303"/>
      <c r="MJI679" s="303"/>
      <c r="MJJ679" s="303"/>
      <c r="MJK679" s="303"/>
      <c r="MJL679" s="303"/>
      <c r="MJM679" s="303"/>
      <c r="MJN679" s="303"/>
      <c r="MJO679" s="303"/>
      <c r="MJP679" s="303"/>
      <c r="MJQ679" s="303"/>
      <c r="MJR679" s="303"/>
      <c r="MJS679" s="303"/>
      <c r="MJT679" s="303"/>
      <c r="MJU679" s="303"/>
      <c r="MJV679" s="303"/>
      <c r="MJW679" s="303"/>
      <c r="MJX679" s="303"/>
      <c r="MJY679" s="303"/>
      <c r="MJZ679" s="303"/>
      <c r="MKA679" s="303"/>
      <c r="MKB679" s="303"/>
      <c r="MKC679" s="303"/>
      <c r="MKD679" s="303"/>
      <c r="MKE679" s="303"/>
      <c r="MKF679" s="303"/>
      <c r="MKG679" s="303"/>
      <c r="MKH679" s="303"/>
      <c r="MKI679" s="303"/>
      <c r="MKJ679" s="303"/>
      <c r="MKK679" s="303"/>
      <c r="MKL679" s="303"/>
      <c r="MKM679" s="303"/>
      <c r="MKN679" s="303"/>
      <c r="MKO679" s="303"/>
      <c r="MKP679" s="303"/>
      <c r="MKQ679" s="303"/>
      <c r="MKR679" s="303"/>
      <c r="MKS679" s="303"/>
      <c r="MKT679" s="303"/>
      <c r="MKU679" s="303"/>
      <c r="MKV679" s="303"/>
      <c r="MKW679" s="303"/>
      <c r="MKX679" s="303"/>
      <c r="MKY679" s="303"/>
      <c r="MKZ679" s="303"/>
      <c r="MLA679" s="303"/>
      <c r="MLB679" s="303"/>
      <c r="MLC679" s="303"/>
      <c r="MLD679" s="303"/>
      <c r="MLE679" s="303"/>
      <c r="MLF679" s="303"/>
      <c r="MLG679" s="303"/>
      <c r="MLH679" s="303"/>
      <c r="MLI679" s="303"/>
      <c r="MLJ679" s="303"/>
      <c r="MLK679" s="303"/>
      <c r="MLL679" s="303"/>
      <c r="MLM679" s="303"/>
      <c r="MLN679" s="303"/>
      <c r="MLO679" s="303"/>
      <c r="MLP679" s="303"/>
      <c r="MLQ679" s="303"/>
      <c r="MLR679" s="303"/>
      <c r="MLS679" s="303"/>
      <c r="MLT679" s="303"/>
      <c r="MLU679" s="303"/>
      <c r="MLV679" s="303"/>
      <c r="MLW679" s="303"/>
      <c r="MLX679" s="303"/>
      <c r="MLY679" s="303"/>
      <c r="MLZ679" s="303"/>
      <c r="MMA679" s="303"/>
      <c r="MMB679" s="303"/>
      <c r="MMC679" s="303"/>
      <c r="MMD679" s="303"/>
      <c r="MME679" s="303"/>
      <c r="MMF679" s="303"/>
      <c r="MMG679" s="303"/>
      <c r="MMH679" s="303"/>
      <c r="MMI679" s="303"/>
      <c r="MMJ679" s="303"/>
      <c r="MMK679" s="303"/>
      <c r="MML679" s="303"/>
      <c r="MMM679" s="303"/>
      <c r="MMN679" s="303"/>
      <c r="MMO679" s="303"/>
      <c r="MMP679" s="303"/>
      <c r="MMQ679" s="303"/>
      <c r="MMR679" s="303"/>
      <c r="MMS679" s="303"/>
      <c r="MMT679" s="303"/>
      <c r="MMU679" s="303"/>
      <c r="MMV679" s="303"/>
      <c r="MMW679" s="303"/>
      <c r="MMX679" s="303"/>
      <c r="MMY679" s="303"/>
      <c r="MMZ679" s="303"/>
      <c r="MNA679" s="303"/>
      <c r="MNB679" s="303"/>
      <c r="MNC679" s="303"/>
      <c r="MND679" s="303"/>
      <c r="MNE679" s="303"/>
      <c r="MNF679" s="303"/>
      <c r="MNG679" s="303"/>
      <c r="MNH679" s="303"/>
      <c r="MNI679" s="303"/>
      <c r="MNJ679" s="303"/>
      <c r="MNK679" s="303"/>
      <c r="MNL679" s="303"/>
      <c r="MNM679" s="303"/>
      <c r="MNN679" s="303"/>
      <c r="MNO679" s="303"/>
      <c r="MNP679" s="303"/>
      <c r="MNQ679" s="303"/>
      <c r="MNR679" s="303"/>
      <c r="MNS679" s="303"/>
      <c r="MNT679" s="303"/>
      <c r="MNU679" s="303"/>
      <c r="MNV679" s="303"/>
      <c r="MNW679" s="303"/>
      <c r="MNX679" s="303"/>
      <c r="MNY679" s="303"/>
      <c r="MNZ679" s="303"/>
      <c r="MOA679" s="303"/>
      <c r="MOB679" s="303"/>
      <c r="MOC679" s="303"/>
      <c r="MOD679" s="303"/>
      <c r="MOE679" s="303"/>
      <c r="MOF679" s="303"/>
      <c r="MOG679" s="303"/>
      <c r="MOH679" s="303"/>
      <c r="MOI679" s="303"/>
      <c r="MOJ679" s="303"/>
      <c r="MOK679" s="303"/>
      <c r="MOL679" s="303"/>
      <c r="MOM679" s="303"/>
      <c r="MON679" s="303"/>
      <c r="MOO679" s="303"/>
      <c r="MOP679" s="303"/>
      <c r="MOQ679" s="303"/>
      <c r="MOR679" s="303"/>
      <c r="MOS679" s="303"/>
      <c r="MOT679" s="303"/>
      <c r="MOU679" s="303"/>
      <c r="MOV679" s="303"/>
      <c r="MOW679" s="303"/>
      <c r="MOX679" s="303"/>
      <c r="MOY679" s="303"/>
      <c r="MOZ679" s="303"/>
      <c r="MPA679" s="303"/>
      <c r="MPB679" s="303"/>
      <c r="MPC679" s="303"/>
      <c r="MPD679" s="303"/>
      <c r="MPE679" s="303"/>
      <c r="MPF679" s="303"/>
      <c r="MPG679" s="303"/>
      <c r="MPH679" s="303"/>
      <c r="MPI679" s="303"/>
      <c r="MPJ679" s="303"/>
      <c r="MPK679" s="303"/>
      <c r="MPL679" s="303"/>
      <c r="MPM679" s="303"/>
      <c r="MPN679" s="303"/>
      <c r="MPO679" s="303"/>
      <c r="MPP679" s="303"/>
      <c r="MPQ679" s="303"/>
      <c r="MPR679" s="303"/>
      <c r="MPS679" s="303"/>
      <c r="MPT679" s="303"/>
      <c r="MPU679" s="303"/>
      <c r="MPV679" s="303"/>
      <c r="MPW679" s="303"/>
      <c r="MPX679" s="303"/>
      <c r="MPY679" s="303"/>
      <c r="MPZ679" s="303"/>
      <c r="MQA679" s="303"/>
      <c r="MQB679" s="303"/>
      <c r="MQC679" s="303"/>
      <c r="MQD679" s="303"/>
      <c r="MQE679" s="303"/>
      <c r="MQF679" s="303"/>
      <c r="MQG679" s="303"/>
      <c r="MQH679" s="303"/>
      <c r="MQI679" s="303"/>
      <c r="MQJ679" s="303"/>
      <c r="MQK679" s="303"/>
      <c r="MQL679" s="303"/>
      <c r="MQM679" s="303"/>
      <c r="MQN679" s="303"/>
      <c r="MQO679" s="303"/>
      <c r="MQP679" s="303"/>
      <c r="MQQ679" s="303"/>
      <c r="MQR679" s="303"/>
      <c r="MQS679" s="303"/>
      <c r="MQT679" s="303"/>
      <c r="MQU679" s="303"/>
      <c r="MQV679" s="303"/>
      <c r="MQW679" s="303"/>
      <c r="MQX679" s="303"/>
      <c r="MQY679" s="303"/>
      <c r="MQZ679" s="303"/>
      <c r="MRA679" s="303"/>
      <c r="MRB679" s="303"/>
      <c r="MRC679" s="303"/>
      <c r="MRD679" s="303"/>
      <c r="MRE679" s="303"/>
      <c r="MRF679" s="303"/>
      <c r="MRG679" s="303"/>
      <c r="MRH679" s="303"/>
      <c r="MRI679" s="303"/>
      <c r="MRJ679" s="303"/>
      <c r="MRK679" s="303"/>
      <c r="MRL679" s="303"/>
      <c r="MRM679" s="303"/>
      <c r="MRN679" s="303"/>
      <c r="MRO679" s="303"/>
      <c r="MRP679" s="303"/>
      <c r="MRQ679" s="303"/>
      <c r="MRR679" s="303"/>
      <c r="MRS679" s="303"/>
      <c r="MRT679" s="303"/>
      <c r="MRU679" s="303"/>
      <c r="MRV679" s="303"/>
      <c r="MRW679" s="303"/>
      <c r="MRX679" s="303"/>
      <c r="MRY679" s="303"/>
      <c r="MRZ679" s="303"/>
      <c r="MSA679" s="303"/>
      <c r="MSB679" s="303"/>
      <c r="MSC679" s="303"/>
      <c r="MSD679" s="303"/>
      <c r="MSE679" s="303"/>
      <c r="MSF679" s="303"/>
      <c r="MSG679" s="303"/>
      <c r="MSH679" s="303"/>
      <c r="MSI679" s="303"/>
      <c r="MSJ679" s="303"/>
      <c r="MSK679" s="303"/>
      <c r="MSL679" s="303"/>
      <c r="MSM679" s="303"/>
      <c r="MSN679" s="303"/>
      <c r="MSO679" s="303"/>
      <c r="MSP679" s="303"/>
      <c r="MSQ679" s="303"/>
      <c r="MSR679" s="303"/>
      <c r="MSS679" s="303"/>
      <c r="MST679" s="303"/>
      <c r="MSU679" s="303"/>
      <c r="MSV679" s="303"/>
      <c r="MSW679" s="303"/>
      <c r="MSX679" s="303"/>
      <c r="MSY679" s="303"/>
      <c r="MSZ679" s="303"/>
      <c r="MTA679" s="303"/>
      <c r="MTB679" s="303"/>
      <c r="MTC679" s="303"/>
      <c r="MTD679" s="303"/>
      <c r="MTE679" s="303"/>
      <c r="MTF679" s="303"/>
      <c r="MTG679" s="303"/>
      <c r="MTH679" s="303"/>
      <c r="MTI679" s="303"/>
      <c r="MTJ679" s="303"/>
      <c r="MTK679" s="303"/>
      <c r="MTL679" s="303"/>
      <c r="MTM679" s="303"/>
      <c r="MTN679" s="303"/>
      <c r="MTO679" s="303"/>
      <c r="MTP679" s="303"/>
      <c r="MTQ679" s="303"/>
      <c r="MTR679" s="303"/>
      <c r="MTS679" s="303"/>
      <c r="MTT679" s="303"/>
      <c r="MTU679" s="303"/>
      <c r="MTV679" s="303"/>
      <c r="MTW679" s="303"/>
      <c r="MTX679" s="303"/>
      <c r="MTY679" s="303"/>
      <c r="MTZ679" s="303"/>
      <c r="MUA679" s="303"/>
      <c r="MUB679" s="303"/>
      <c r="MUC679" s="303"/>
      <c r="MUD679" s="303"/>
      <c r="MUE679" s="303"/>
      <c r="MUF679" s="303"/>
      <c r="MUG679" s="303"/>
      <c r="MUH679" s="303"/>
      <c r="MUI679" s="303"/>
      <c r="MUJ679" s="303"/>
      <c r="MUK679" s="303"/>
      <c r="MUL679" s="303"/>
      <c r="MUM679" s="303"/>
      <c r="MUN679" s="303"/>
      <c r="MUO679" s="303"/>
      <c r="MUP679" s="303"/>
      <c r="MUQ679" s="303"/>
      <c r="MUR679" s="303"/>
      <c r="MUS679" s="303"/>
      <c r="MUT679" s="303"/>
      <c r="MUU679" s="303"/>
      <c r="MUV679" s="303"/>
      <c r="MUW679" s="303"/>
      <c r="MUX679" s="303"/>
      <c r="MUY679" s="303"/>
      <c r="MUZ679" s="303"/>
      <c r="MVA679" s="303"/>
      <c r="MVB679" s="303"/>
      <c r="MVC679" s="303"/>
      <c r="MVD679" s="303"/>
      <c r="MVE679" s="303"/>
      <c r="MVF679" s="303"/>
      <c r="MVG679" s="303"/>
      <c r="MVH679" s="303"/>
      <c r="MVI679" s="303"/>
      <c r="MVJ679" s="303"/>
      <c r="MVK679" s="303"/>
      <c r="MVL679" s="303"/>
      <c r="MVM679" s="303"/>
      <c r="MVN679" s="303"/>
      <c r="MVO679" s="303"/>
      <c r="MVP679" s="303"/>
      <c r="MVQ679" s="303"/>
      <c r="MVR679" s="303"/>
      <c r="MVS679" s="303"/>
      <c r="MVT679" s="303"/>
      <c r="MVU679" s="303"/>
      <c r="MVV679" s="303"/>
      <c r="MVW679" s="303"/>
      <c r="MVX679" s="303"/>
      <c r="MVY679" s="303"/>
      <c r="MVZ679" s="303"/>
      <c r="MWA679" s="303"/>
      <c r="MWB679" s="303"/>
      <c r="MWC679" s="303"/>
      <c r="MWD679" s="303"/>
      <c r="MWE679" s="303"/>
      <c r="MWF679" s="303"/>
      <c r="MWG679" s="303"/>
      <c r="MWH679" s="303"/>
      <c r="MWI679" s="303"/>
      <c r="MWJ679" s="303"/>
      <c r="MWK679" s="303"/>
      <c r="MWL679" s="303"/>
      <c r="MWM679" s="303"/>
      <c r="MWN679" s="303"/>
      <c r="MWO679" s="303"/>
      <c r="MWP679" s="303"/>
      <c r="MWQ679" s="303"/>
      <c r="MWR679" s="303"/>
      <c r="MWS679" s="303"/>
      <c r="MWT679" s="303"/>
      <c r="MWU679" s="303"/>
      <c r="MWV679" s="303"/>
      <c r="MWW679" s="303"/>
      <c r="MWX679" s="303"/>
      <c r="MWY679" s="303"/>
      <c r="MWZ679" s="303"/>
      <c r="MXA679" s="303"/>
      <c r="MXB679" s="303"/>
      <c r="MXC679" s="303"/>
      <c r="MXD679" s="303"/>
      <c r="MXE679" s="303"/>
      <c r="MXF679" s="303"/>
      <c r="MXG679" s="303"/>
      <c r="MXH679" s="303"/>
      <c r="MXI679" s="303"/>
      <c r="MXJ679" s="303"/>
      <c r="MXK679" s="303"/>
      <c r="MXL679" s="303"/>
      <c r="MXM679" s="303"/>
      <c r="MXN679" s="303"/>
      <c r="MXO679" s="303"/>
      <c r="MXP679" s="303"/>
      <c r="MXQ679" s="303"/>
      <c r="MXR679" s="303"/>
      <c r="MXS679" s="303"/>
      <c r="MXT679" s="303"/>
      <c r="MXU679" s="303"/>
      <c r="MXV679" s="303"/>
      <c r="MXW679" s="303"/>
      <c r="MXX679" s="303"/>
      <c r="MXY679" s="303"/>
      <c r="MXZ679" s="303"/>
      <c r="MYA679" s="303"/>
      <c r="MYB679" s="303"/>
      <c r="MYC679" s="303"/>
      <c r="MYD679" s="303"/>
      <c r="MYE679" s="303"/>
      <c r="MYF679" s="303"/>
      <c r="MYG679" s="303"/>
      <c r="MYH679" s="303"/>
      <c r="MYI679" s="303"/>
      <c r="MYJ679" s="303"/>
      <c r="MYK679" s="303"/>
      <c r="MYL679" s="303"/>
      <c r="MYM679" s="303"/>
      <c r="MYN679" s="303"/>
      <c r="MYO679" s="303"/>
      <c r="MYP679" s="303"/>
      <c r="MYQ679" s="303"/>
      <c r="MYR679" s="303"/>
      <c r="MYS679" s="303"/>
      <c r="MYT679" s="303"/>
      <c r="MYU679" s="303"/>
      <c r="MYV679" s="303"/>
      <c r="MYW679" s="303"/>
      <c r="MYX679" s="303"/>
      <c r="MYY679" s="303"/>
      <c r="MYZ679" s="303"/>
      <c r="MZA679" s="303"/>
      <c r="MZB679" s="303"/>
      <c r="MZC679" s="303"/>
      <c r="MZD679" s="303"/>
      <c r="MZE679" s="303"/>
      <c r="MZF679" s="303"/>
      <c r="MZG679" s="303"/>
      <c r="MZH679" s="303"/>
      <c r="MZI679" s="303"/>
      <c r="MZJ679" s="303"/>
      <c r="MZK679" s="303"/>
      <c r="MZL679" s="303"/>
      <c r="MZM679" s="303"/>
      <c r="MZN679" s="303"/>
      <c r="MZO679" s="303"/>
      <c r="MZP679" s="303"/>
      <c r="MZQ679" s="303"/>
      <c r="MZR679" s="303"/>
      <c r="MZS679" s="303"/>
      <c r="MZT679" s="303"/>
      <c r="MZU679" s="303"/>
      <c r="MZV679" s="303"/>
      <c r="MZW679" s="303"/>
      <c r="MZX679" s="303"/>
      <c r="MZY679" s="303"/>
      <c r="MZZ679" s="303"/>
      <c r="NAA679" s="303"/>
      <c r="NAB679" s="303"/>
      <c r="NAC679" s="303"/>
      <c r="NAD679" s="303"/>
      <c r="NAE679" s="303"/>
      <c r="NAF679" s="303"/>
      <c r="NAG679" s="303"/>
      <c r="NAH679" s="303"/>
      <c r="NAI679" s="303"/>
      <c r="NAJ679" s="303"/>
      <c r="NAK679" s="303"/>
      <c r="NAL679" s="303"/>
      <c r="NAM679" s="303"/>
      <c r="NAN679" s="303"/>
      <c r="NAO679" s="303"/>
      <c r="NAP679" s="303"/>
      <c r="NAQ679" s="303"/>
      <c r="NAR679" s="303"/>
      <c r="NAS679" s="303"/>
      <c r="NAT679" s="303"/>
      <c r="NAU679" s="303"/>
      <c r="NAV679" s="303"/>
      <c r="NAW679" s="303"/>
      <c r="NAX679" s="303"/>
      <c r="NAY679" s="303"/>
      <c r="NAZ679" s="303"/>
      <c r="NBA679" s="303"/>
      <c r="NBB679" s="303"/>
      <c r="NBC679" s="303"/>
      <c r="NBD679" s="303"/>
      <c r="NBE679" s="303"/>
      <c r="NBF679" s="303"/>
      <c r="NBG679" s="303"/>
      <c r="NBH679" s="303"/>
      <c r="NBI679" s="303"/>
      <c r="NBJ679" s="303"/>
      <c r="NBK679" s="303"/>
      <c r="NBL679" s="303"/>
      <c r="NBM679" s="303"/>
      <c r="NBN679" s="303"/>
      <c r="NBO679" s="303"/>
      <c r="NBP679" s="303"/>
      <c r="NBQ679" s="303"/>
      <c r="NBR679" s="303"/>
      <c r="NBS679" s="303"/>
      <c r="NBT679" s="303"/>
      <c r="NBU679" s="303"/>
      <c r="NBV679" s="303"/>
      <c r="NBW679" s="303"/>
      <c r="NBX679" s="303"/>
      <c r="NBY679" s="303"/>
      <c r="NBZ679" s="303"/>
      <c r="NCA679" s="303"/>
      <c r="NCB679" s="303"/>
      <c r="NCC679" s="303"/>
      <c r="NCD679" s="303"/>
      <c r="NCE679" s="303"/>
      <c r="NCF679" s="303"/>
      <c r="NCG679" s="303"/>
      <c r="NCH679" s="303"/>
      <c r="NCI679" s="303"/>
      <c r="NCJ679" s="303"/>
      <c r="NCK679" s="303"/>
      <c r="NCL679" s="303"/>
      <c r="NCM679" s="303"/>
      <c r="NCN679" s="303"/>
      <c r="NCO679" s="303"/>
      <c r="NCP679" s="303"/>
      <c r="NCQ679" s="303"/>
      <c r="NCR679" s="303"/>
      <c r="NCS679" s="303"/>
      <c r="NCT679" s="303"/>
      <c r="NCU679" s="303"/>
      <c r="NCV679" s="303"/>
      <c r="NCW679" s="303"/>
      <c r="NCX679" s="303"/>
      <c r="NCY679" s="303"/>
      <c r="NCZ679" s="303"/>
      <c r="NDA679" s="303"/>
      <c r="NDB679" s="303"/>
      <c r="NDC679" s="303"/>
      <c r="NDD679" s="303"/>
      <c r="NDE679" s="303"/>
      <c r="NDF679" s="303"/>
      <c r="NDG679" s="303"/>
      <c r="NDH679" s="303"/>
      <c r="NDI679" s="303"/>
      <c r="NDJ679" s="303"/>
      <c r="NDK679" s="303"/>
      <c r="NDL679" s="303"/>
      <c r="NDM679" s="303"/>
      <c r="NDN679" s="303"/>
      <c r="NDO679" s="303"/>
      <c r="NDP679" s="303"/>
      <c r="NDQ679" s="303"/>
      <c r="NDR679" s="303"/>
      <c r="NDS679" s="303"/>
      <c r="NDT679" s="303"/>
      <c r="NDU679" s="303"/>
      <c r="NDV679" s="303"/>
      <c r="NDW679" s="303"/>
      <c r="NDX679" s="303"/>
      <c r="NDY679" s="303"/>
      <c r="NDZ679" s="303"/>
      <c r="NEA679" s="303"/>
      <c r="NEB679" s="303"/>
      <c r="NEC679" s="303"/>
      <c r="NED679" s="303"/>
      <c r="NEE679" s="303"/>
      <c r="NEF679" s="303"/>
      <c r="NEG679" s="303"/>
      <c r="NEH679" s="303"/>
      <c r="NEI679" s="303"/>
      <c r="NEJ679" s="303"/>
      <c r="NEK679" s="303"/>
      <c r="NEL679" s="303"/>
      <c r="NEM679" s="303"/>
      <c r="NEN679" s="303"/>
      <c r="NEO679" s="303"/>
      <c r="NEP679" s="303"/>
      <c r="NEQ679" s="303"/>
      <c r="NER679" s="303"/>
      <c r="NES679" s="303"/>
      <c r="NET679" s="303"/>
      <c r="NEU679" s="303"/>
      <c r="NEV679" s="303"/>
      <c r="NEW679" s="303"/>
      <c r="NEX679" s="303"/>
      <c r="NEY679" s="303"/>
      <c r="NEZ679" s="303"/>
      <c r="NFA679" s="303"/>
      <c r="NFB679" s="303"/>
      <c r="NFC679" s="303"/>
      <c r="NFD679" s="303"/>
      <c r="NFE679" s="303"/>
      <c r="NFF679" s="303"/>
      <c r="NFG679" s="303"/>
      <c r="NFH679" s="303"/>
      <c r="NFI679" s="303"/>
      <c r="NFJ679" s="303"/>
      <c r="NFK679" s="303"/>
      <c r="NFL679" s="303"/>
      <c r="NFM679" s="303"/>
      <c r="NFN679" s="303"/>
      <c r="NFO679" s="303"/>
      <c r="NFP679" s="303"/>
      <c r="NFQ679" s="303"/>
      <c r="NFR679" s="303"/>
      <c r="NFS679" s="303"/>
      <c r="NFT679" s="303"/>
      <c r="NFU679" s="303"/>
      <c r="NFV679" s="303"/>
      <c r="NFW679" s="303"/>
      <c r="NFX679" s="303"/>
      <c r="NFY679" s="303"/>
      <c r="NFZ679" s="303"/>
      <c r="NGA679" s="303"/>
      <c r="NGB679" s="303"/>
      <c r="NGC679" s="303"/>
      <c r="NGD679" s="303"/>
      <c r="NGE679" s="303"/>
      <c r="NGF679" s="303"/>
      <c r="NGG679" s="303"/>
      <c r="NGH679" s="303"/>
      <c r="NGI679" s="303"/>
      <c r="NGJ679" s="303"/>
      <c r="NGK679" s="303"/>
      <c r="NGL679" s="303"/>
      <c r="NGM679" s="303"/>
      <c r="NGN679" s="303"/>
      <c r="NGO679" s="303"/>
      <c r="NGP679" s="303"/>
      <c r="NGQ679" s="303"/>
      <c r="NGR679" s="303"/>
      <c r="NGS679" s="303"/>
      <c r="NGT679" s="303"/>
      <c r="NGU679" s="303"/>
      <c r="NGV679" s="303"/>
      <c r="NGW679" s="303"/>
      <c r="NGX679" s="303"/>
      <c r="NGY679" s="303"/>
      <c r="NGZ679" s="303"/>
      <c r="NHA679" s="303"/>
      <c r="NHB679" s="303"/>
      <c r="NHC679" s="303"/>
      <c r="NHD679" s="303"/>
      <c r="NHE679" s="303"/>
      <c r="NHF679" s="303"/>
      <c r="NHG679" s="303"/>
      <c r="NHH679" s="303"/>
      <c r="NHI679" s="303"/>
      <c r="NHJ679" s="303"/>
      <c r="NHK679" s="303"/>
      <c r="NHL679" s="303"/>
      <c r="NHM679" s="303"/>
      <c r="NHN679" s="303"/>
      <c r="NHO679" s="303"/>
      <c r="NHP679" s="303"/>
      <c r="NHQ679" s="303"/>
      <c r="NHR679" s="303"/>
      <c r="NHS679" s="303"/>
      <c r="NHT679" s="303"/>
      <c r="NHU679" s="303"/>
      <c r="NHV679" s="303"/>
      <c r="NHW679" s="303"/>
      <c r="NHX679" s="303"/>
      <c r="NHY679" s="303"/>
      <c r="NHZ679" s="303"/>
      <c r="NIA679" s="303"/>
      <c r="NIB679" s="303"/>
      <c r="NIC679" s="303"/>
      <c r="NID679" s="303"/>
      <c r="NIE679" s="303"/>
      <c r="NIF679" s="303"/>
      <c r="NIG679" s="303"/>
      <c r="NIH679" s="303"/>
      <c r="NII679" s="303"/>
      <c r="NIJ679" s="303"/>
      <c r="NIK679" s="303"/>
      <c r="NIL679" s="303"/>
      <c r="NIM679" s="303"/>
      <c r="NIN679" s="303"/>
      <c r="NIO679" s="303"/>
      <c r="NIP679" s="303"/>
      <c r="NIQ679" s="303"/>
      <c r="NIR679" s="303"/>
      <c r="NIS679" s="303"/>
      <c r="NIT679" s="303"/>
      <c r="NIU679" s="303"/>
      <c r="NIV679" s="303"/>
      <c r="NIW679" s="303"/>
      <c r="NIX679" s="303"/>
      <c r="NIY679" s="303"/>
      <c r="NIZ679" s="303"/>
      <c r="NJA679" s="303"/>
      <c r="NJB679" s="303"/>
      <c r="NJC679" s="303"/>
      <c r="NJD679" s="303"/>
      <c r="NJE679" s="303"/>
      <c r="NJF679" s="303"/>
      <c r="NJG679" s="303"/>
      <c r="NJH679" s="303"/>
      <c r="NJI679" s="303"/>
      <c r="NJJ679" s="303"/>
      <c r="NJK679" s="303"/>
      <c r="NJL679" s="303"/>
      <c r="NJM679" s="303"/>
      <c r="NJN679" s="303"/>
      <c r="NJO679" s="303"/>
      <c r="NJP679" s="303"/>
      <c r="NJQ679" s="303"/>
      <c r="NJR679" s="303"/>
      <c r="NJS679" s="303"/>
      <c r="NJT679" s="303"/>
      <c r="NJU679" s="303"/>
      <c r="NJV679" s="303"/>
      <c r="NJW679" s="303"/>
      <c r="NJX679" s="303"/>
      <c r="NJY679" s="303"/>
      <c r="NJZ679" s="303"/>
      <c r="NKA679" s="303"/>
      <c r="NKB679" s="303"/>
      <c r="NKC679" s="303"/>
      <c r="NKD679" s="303"/>
      <c r="NKE679" s="303"/>
      <c r="NKF679" s="303"/>
      <c r="NKG679" s="303"/>
      <c r="NKH679" s="303"/>
      <c r="NKI679" s="303"/>
      <c r="NKJ679" s="303"/>
      <c r="NKK679" s="303"/>
      <c r="NKL679" s="303"/>
      <c r="NKM679" s="303"/>
      <c r="NKN679" s="303"/>
      <c r="NKO679" s="303"/>
      <c r="NKP679" s="303"/>
      <c r="NKQ679" s="303"/>
      <c r="NKR679" s="303"/>
      <c r="NKS679" s="303"/>
      <c r="NKT679" s="303"/>
      <c r="NKU679" s="303"/>
      <c r="NKV679" s="303"/>
      <c r="NKW679" s="303"/>
      <c r="NKX679" s="303"/>
      <c r="NKY679" s="303"/>
      <c r="NKZ679" s="303"/>
      <c r="NLA679" s="303"/>
      <c r="NLB679" s="303"/>
      <c r="NLC679" s="303"/>
      <c r="NLD679" s="303"/>
      <c r="NLE679" s="303"/>
      <c r="NLF679" s="303"/>
      <c r="NLG679" s="303"/>
      <c r="NLH679" s="303"/>
      <c r="NLI679" s="303"/>
      <c r="NLJ679" s="303"/>
      <c r="NLK679" s="303"/>
      <c r="NLL679" s="303"/>
      <c r="NLM679" s="303"/>
      <c r="NLN679" s="303"/>
      <c r="NLO679" s="303"/>
      <c r="NLP679" s="303"/>
      <c r="NLQ679" s="303"/>
      <c r="NLR679" s="303"/>
      <c r="NLS679" s="303"/>
      <c r="NLT679" s="303"/>
      <c r="NLU679" s="303"/>
      <c r="NLV679" s="303"/>
      <c r="NLW679" s="303"/>
      <c r="NLX679" s="303"/>
      <c r="NLY679" s="303"/>
      <c r="NLZ679" s="303"/>
      <c r="NMA679" s="303"/>
      <c r="NMB679" s="303"/>
      <c r="NMC679" s="303"/>
      <c r="NMD679" s="303"/>
      <c r="NME679" s="303"/>
      <c r="NMF679" s="303"/>
      <c r="NMG679" s="303"/>
      <c r="NMH679" s="303"/>
      <c r="NMI679" s="303"/>
      <c r="NMJ679" s="303"/>
      <c r="NMK679" s="303"/>
      <c r="NML679" s="303"/>
      <c r="NMM679" s="303"/>
      <c r="NMN679" s="303"/>
      <c r="NMO679" s="303"/>
      <c r="NMP679" s="303"/>
      <c r="NMQ679" s="303"/>
      <c r="NMR679" s="303"/>
      <c r="NMS679" s="303"/>
      <c r="NMT679" s="303"/>
      <c r="NMU679" s="303"/>
      <c r="NMV679" s="303"/>
      <c r="NMW679" s="303"/>
      <c r="NMX679" s="303"/>
      <c r="NMY679" s="303"/>
      <c r="NMZ679" s="303"/>
      <c r="NNA679" s="303"/>
      <c r="NNB679" s="303"/>
      <c r="NNC679" s="303"/>
      <c r="NND679" s="303"/>
      <c r="NNE679" s="303"/>
      <c r="NNF679" s="303"/>
      <c r="NNG679" s="303"/>
      <c r="NNH679" s="303"/>
      <c r="NNI679" s="303"/>
      <c r="NNJ679" s="303"/>
      <c r="NNK679" s="303"/>
      <c r="NNL679" s="303"/>
      <c r="NNM679" s="303"/>
      <c r="NNN679" s="303"/>
      <c r="NNO679" s="303"/>
      <c r="NNP679" s="303"/>
      <c r="NNQ679" s="303"/>
      <c r="NNR679" s="303"/>
      <c r="NNS679" s="303"/>
      <c r="NNT679" s="303"/>
      <c r="NNU679" s="303"/>
      <c r="NNV679" s="303"/>
      <c r="NNW679" s="303"/>
      <c r="NNX679" s="303"/>
      <c r="NNY679" s="303"/>
      <c r="NNZ679" s="303"/>
      <c r="NOA679" s="303"/>
      <c r="NOB679" s="303"/>
      <c r="NOC679" s="303"/>
      <c r="NOD679" s="303"/>
      <c r="NOE679" s="303"/>
      <c r="NOF679" s="303"/>
      <c r="NOG679" s="303"/>
      <c r="NOH679" s="303"/>
      <c r="NOI679" s="303"/>
      <c r="NOJ679" s="303"/>
      <c r="NOK679" s="303"/>
      <c r="NOL679" s="303"/>
      <c r="NOM679" s="303"/>
      <c r="NON679" s="303"/>
      <c r="NOO679" s="303"/>
      <c r="NOP679" s="303"/>
      <c r="NOQ679" s="303"/>
      <c r="NOR679" s="303"/>
      <c r="NOS679" s="303"/>
      <c r="NOT679" s="303"/>
      <c r="NOU679" s="303"/>
      <c r="NOV679" s="303"/>
      <c r="NOW679" s="303"/>
      <c r="NOX679" s="303"/>
      <c r="NOY679" s="303"/>
      <c r="NOZ679" s="303"/>
      <c r="NPA679" s="303"/>
      <c r="NPB679" s="303"/>
      <c r="NPC679" s="303"/>
      <c r="NPD679" s="303"/>
      <c r="NPE679" s="303"/>
      <c r="NPF679" s="303"/>
      <c r="NPG679" s="303"/>
      <c r="NPH679" s="303"/>
      <c r="NPI679" s="303"/>
      <c r="NPJ679" s="303"/>
      <c r="NPK679" s="303"/>
      <c r="NPL679" s="303"/>
      <c r="NPM679" s="303"/>
      <c r="NPN679" s="303"/>
      <c r="NPO679" s="303"/>
      <c r="NPP679" s="303"/>
      <c r="NPQ679" s="303"/>
      <c r="NPR679" s="303"/>
      <c r="NPS679" s="303"/>
      <c r="NPT679" s="303"/>
      <c r="NPU679" s="303"/>
      <c r="NPV679" s="303"/>
      <c r="NPW679" s="303"/>
      <c r="NPX679" s="303"/>
      <c r="NPY679" s="303"/>
      <c r="NPZ679" s="303"/>
      <c r="NQA679" s="303"/>
      <c r="NQB679" s="303"/>
      <c r="NQC679" s="303"/>
      <c r="NQD679" s="303"/>
      <c r="NQE679" s="303"/>
      <c r="NQF679" s="303"/>
      <c r="NQG679" s="303"/>
      <c r="NQH679" s="303"/>
      <c r="NQI679" s="303"/>
      <c r="NQJ679" s="303"/>
      <c r="NQK679" s="303"/>
      <c r="NQL679" s="303"/>
      <c r="NQM679" s="303"/>
      <c r="NQN679" s="303"/>
      <c r="NQO679" s="303"/>
      <c r="NQP679" s="303"/>
      <c r="NQQ679" s="303"/>
      <c r="NQR679" s="303"/>
      <c r="NQS679" s="303"/>
      <c r="NQT679" s="303"/>
      <c r="NQU679" s="303"/>
      <c r="NQV679" s="303"/>
      <c r="NQW679" s="303"/>
      <c r="NQX679" s="303"/>
      <c r="NQY679" s="303"/>
      <c r="NQZ679" s="303"/>
      <c r="NRA679" s="303"/>
      <c r="NRB679" s="303"/>
      <c r="NRC679" s="303"/>
      <c r="NRD679" s="303"/>
      <c r="NRE679" s="303"/>
      <c r="NRF679" s="303"/>
      <c r="NRG679" s="303"/>
      <c r="NRH679" s="303"/>
      <c r="NRI679" s="303"/>
      <c r="NRJ679" s="303"/>
      <c r="NRK679" s="303"/>
      <c r="NRL679" s="303"/>
      <c r="NRM679" s="303"/>
      <c r="NRN679" s="303"/>
      <c r="NRO679" s="303"/>
      <c r="NRP679" s="303"/>
      <c r="NRQ679" s="303"/>
      <c r="NRR679" s="303"/>
      <c r="NRS679" s="303"/>
      <c r="NRT679" s="303"/>
      <c r="NRU679" s="303"/>
      <c r="NRV679" s="303"/>
      <c r="NRW679" s="303"/>
      <c r="NRX679" s="303"/>
      <c r="NRY679" s="303"/>
      <c r="NRZ679" s="303"/>
      <c r="NSA679" s="303"/>
      <c r="NSB679" s="303"/>
      <c r="NSC679" s="303"/>
      <c r="NSD679" s="303"/>
      <c r="NSE679" s="303"/>
      <c r="NSF679" s="303"/>
      <c r="NSG679" s="303"/>
      <c r="NSH679" s="303"/>
      <c r="NSI679" s="303"/>
      <c r="NSJ679" s="303"/>
      <c r="NSK679" s="303"/>
      <c r="NSL679" s="303"/>
      <c r="NSM679" s="303"/>
      <c r="NSN679" s="303"/>
      <c r="NSO679" s="303"/>
      <c r="NSP679" s="303"/>
      <c r="NSQ679" s="303"/>
      <c r="NSR679" s="303"/>
      <c r="NSS679" s="303"/>
      <c r="NST679" s="303"/>
      <c r="NSU679" s="303"/>
      <c r="NSV679" s="303"/>
      <c r="NSW679" s="303"/>
      <c r="NSX679" s="303"/>
      <c r="NSY679" s="303"/>
      <c r="NSZ679" s="303"/>
      <c r="NTA679" s="303"/>
      <c r="NTB679" s="303"/>
      <c r="NTC679" s="303"/>
      <c r="NTD679" s="303"/>
      <c r="NTE679" s="303"/>
      <c r="NTF679" s="303"/>
      <c r="NTG679" s="303"/>
      <c r="NTH679" s="303"/>
      <c r="NTI679" s="303"/>
      <c r="NTJ679" s="303"/>
      <c r="NTK679" s="303"/>
      <c r="NTL679" s="303"/>
      <c r="NTM679" s="303"/>
      <c r="NTN679" s="303"/>
      <c r="NTO679" s="303"/>
      <c r="NTP679" s="303"/>
      <c r="NTQ679" s="303"/>
      <c r="NTR679" s="303"/>
      <c r="NTS679" s="303"/>
      <c r="NTT679" s="303"/>
      <c r="NTU679" s="303"/>
      <c r="NTV679" s="303"/>
      <c r="NTW679" s="303"/>
      <c r="NTX679" s="303"/>
      <c r="NTY679" s="303"/>
      <c r="NTZ679" s="303"/>
      <c r="NUA679" s="303"/>
      <c r="NUB679" s="303"/>
      <c r="NUC679" s="303"/>
      <c r="NUD679" s="303"/>
      <c r="NUE679" s="303"/>
      <c r="NUF679" s="303"/>
      <c r="NUG679" s="303"/>
      <c r="NUH679" s="303"/>
      <c r="NUI679" s="303"/>
      <c r="NUJ679" s="303"/>
      <c r="NUK679" s="303"/>
      <c r="NUL679" s="303"/>
      <c r="NUM679" s="303"/>
      <c r="NUN679" s="303"/>
      <c r="NUO679" s="303"/>
      <c r="NUP679" s="303"/>
      <c r="NUQ679" s="303"/>
      <c r="NUR679" s="303"/>
      <c r="NUS679" s="303"/>
      <c r="NUT679" s="303"/>
      <c r="NUU679" s="303"/>
      <c r="NUV679" s="303"/>
      <c r="NUW679" s="303"/>
      <c r="NUX679" s="303"/>
      <c r="NUY679" s="303"/>
      <c r="NUZ679" s="303"/>
      <c r="NVA679" s="303"/>
      <c r="NVB679" s="303"/>
      <c r="NVC679" s="303"/>
      <c r="NVD679" s="303"/>
      <c r="NVE679" s="303"/>
      <c r="NVF679" s="303"/>
      <c r="NVG679" s="303"/>
      <c r="NVH679" s="303"/>
      <c r="NVI679" s="303"/>
      <c r="NVJ679" s="303"/>
      <c r="NVK679" s="303"/>
      <c r="NVL679" s="303"/>
      <c r="NVM679" s="303"/>
      <c r="NVN679" s="303"/>
      <c r="NVO679" s="303"/>
      <c r="NVP679" s="303"/>
      <c r="NVQ679" s="303"/>
      <c r="NVR679" s="303"/>
      <c r="NVS679" s="303"/>
      <c r="NVT679" s="303"/>
      <c r="NVU679" s="303"/>
      <c r="NVV679" s="303"/>
      <c r="NVW679" s="303"/>
      <c r="NVX679" s="303"/>
      <c r="NVY679" s="303"/>
      <c r="NVZ679" s="303"/>
      <c r="NWA679" s="303"/>
      <c r="NWB679" s="303"/>
      <c r="NWC679" s="303"/>
      <c r="NWD679" s="303"/>
      <c r="NWE679" s="303"/>
      <c r="NWF679" s="303"/>
      <c r="NWG679" s="303"/>
      <c r="NWH679" s="303"/>
      <c r="NWI679" s="303"/>
      <c r="NWJ679" s="303"/>
      <c r="NWK679" s="303"/>
      <c r="NWL679" s="303"/>
      <c r="NWM679" s="303"/>
      <c r="NWN679" s="303"/>
      <c r="NWO679" s="303"/>
      <c r="NWP679" s="303"/>
      <c r="NWQ679" s="303"/>
      <c r="NWR679" s="303"/>
      <c r="NWS679" s="303"/>
      <c r="NWT679" s="303"/>
      <c r="NWU679" s="303"/>
      <c r="NWV679" s="303"/>
      <c r="NWW679" s="303"/>
      <c r="NWX679" s="303"/>
      <c r="NWY679" s="303"/>
      <c r="NWZ679" s="303"/>
      <c r="NXA679" s="303"/>
      <c r="NXB679" s="303"/>
      <c r="NXC679" s="303"/>
      <c r="NXD679" s="303"/>
      <c r="NXE679" s="303"/>
      <c r="NXF679" s="303"/>
      <c r="NXG679" s="303"/>
      <c r="NXH679" s="303"/>
      <c r="NXI679" s="303"/>
      <c r="NXJ679" s="303"/>
      <c r="NXK679" s="303"/>
      <c r="NXL679" s="303"/>
      <c r="NXM679" s="303"/>
      <c r="NXN679" s="303"/>
      <c r="NXO679" s="303"/>
      <c r="NXP679" s="303"/>
      <c r="NXQ679" s="303"/>
      <c r="NXR679" s="303"/>
      <c r="NXS679" s="303"/>
      <c r="NXT679" s="303"/>
      <c r="NXU679" s="303"/>
      <c r="NXV679" s="303"/>
      <c r="NXW679" s="303"/>
      <c r="NXX679" s="303"/>
      <c r="NXY679" s="303"/>
      <c r="NXZ679" s="303"/>
      <c r="NYA679" s="303"/>
      <c r="NYB679" s="303"/>
      <c r="NYC679" s="303"/>
      <c r="NYD679" s="303"/>
      <c r="NYE679" s="303"/>
      <c r="NYF679" s="303"/>
      <c r="NYG679" s="303"/>
      <c r="NYH679" s="303"/>
      <c r="NYI679" s="303"/>
      <c r="NYJ679" s="303"/>
      <c r="NYK679" s="303"/>
      <c r="NYL679" s="303"/>
      <c r="NYM679" s="303"/>
      <c r="NYN679" s="303"/>
      <c r="NYO679" s="303"/>
      <c r="NYP679" s="303"/>
      <c r="NYQ679" s="303"/>
      <c r="NYR679" s="303"/>
      <c r="NYS679" s="303"/>
      <c r="NYT679" s="303"/>
      <c r="NYU679" s="303"/>
      <c r="NYV679" s="303"/>
      <c r="NYW679" s="303"/>
      <c r="NYX679" s="303"/>
      <c r="NYY679" s="303"/>
      <c r="NYZ679" s="303"/>
      <c r="NZA679" s="303"/>
      <c r="NZB679" s="303"/>
      <c r="NZC679" s="303"/>
      <c r="NZD679" s="303"/>
      <c r="NZE679" s="303"/>
      <c r="NZF679" s="303"/>
      <c r="NZG679" s="303"/>
      <c r="NZH679" s="303"/>
      <c r="NZI679" s="303"/>
      <c r="NZJ679" s="303"/>
      <c r="NZK679" s="303"/>
      <c r="NZL679" s="303"/>
      <c r="NZM679" s="303"/>
      <c r="NZN679" s="303"/>
      <c r="NZO679" s="303"/>
      <c r="NZP679" s="303"/>
      <c r="NZQ679" s="303"/>
      <c r="NZR679" s="303"/>
      <c r="NZS679" s="303"/>
      <c r="NZT679" s="303"/>
      <c r="NZU679" s="303"/>
      <c r="NZV679" s="303"/>
      <c r="NZW679" s="303"/>
      <c r="NZX679" s="303"/>
      <c r="NZY679" s="303"/>
      <c r="NZZ679" s="303"/>
      <c r="OAA679" s="303"/>
      <c r="OAB679" s="303"/>
      <c r="OAC679" s="303"/>
      <c r="OAD679" s="303"/>
      <c r="OAE679" s="303"/>
      <c r="OAF679" s="303"/>
      <c r="OAG679" s="303"/>
      <c r="OAH679" s="303"/>
      <c r="OAI679" s="303"/>
      <c r="OAJ679" s="303"/>
      <c r="OAK679" s="303"/>
      <c r="OAL679" s="303"/>
      <c r="OAM679" s="303"/>
      <c r="OAN679" s="303"/>
      <c r="OAO679" s="303"/>
      <c r="OAP679" s="303"/>
      <c r="OAQ679" s="303"/>
      <c r="OAR679" s="303"/>
      <c r="OAS679" s="303"/>
      <c r="OAT679" s="303"/>
      <c r="OAU679" s="303"/>
      <c r="OAV679" s="303"/>
      <c r="OAW679" s="303"/>
      <c r="OAX679" s="303"/>
      <c r="OAY679" s="303"/>
      <c r="OAZ679" s="303"/>
      <c r="OBA679" s="303"/>
      <c r="OBB679" s="303"/>
      <c r="OBC679" s="303"/>
      <c r="OBD679" s="303"/>
      <c r="OBE679" s="303"/>
      <c r="OBF679" s="303"/>
      <c r="OBG679" s="303"/>
      <c r="OBH679" s="303"/>
      <c r="OBI679" s="303"/>
      <c r="OBJ679" s="303"/>
      <c r="OBK679" s="303"/>
      <c r="OBL679" s="303"/>
      <c r="OBM679" s="303"/>
      <c r="OBN679" s="303"/>
      <c r="OBO679" s="303"/>
      <c r="OBP679" s="303"/>
      <c r="OBQ679" s="303"/>
      <c r="OBR679" s="303"/>
      <c r="OBS679" s="303"/>
      <c r="OBT679" s="303"/>
      <c r="OBU679" s="303"/>
      <c r="OBV679" s="303"/>
      <c r="OBW679" s="303"/>
      <c r="OBX679" s="303"/>
      <c r="OBY679" s="303"/>
      <c r="OBZ679" s="303"/>
      <c r="OCA679" s="303"/>
      <c r="OCB679" s="303"/>
      <c r="OCC679" s="303"/>
      <c r="OCD679" s="303"/>
      <c r="OCE679" s="303"/>
      <c r="OCF679" s="303"/>
      <c r="OCG679" s="303"/>
      <c r="OCH679" s="303"/>
      <c r="OCI679" s="303"/>
      <c r="OCJ679" s="303"/>
      <c r="OCK679" s="303"/>
      <c r="OCL679" s="303"/>
      <c r="OCM679" s="303"/>
      <c r="OCN679" s="303"/>
      <c r="OCO679" s="303"/>
      <c r="OCP679" s="303"/>
      <c r="OCQ679" s="303"/>
      <c r="OCR679" s="303"/>
      <c r="OCS679" s="303"/>
      <c r="OCT679" s="303"/>
      <c r="OCU679" s="303"/>
      <c r="OCV679" s="303"/>
      <c r="OCW679" s="303"/>
      <c r="OCX679" s="303"/>
      <c r="OCY679" s="303"/>
      <c r="OCZ679" s="303"/>
      <c r="ODA679" s="303"/>
      <c r="ODB679" s="303"/>
      <c r="ODC679" s="303"/>
      <c r="ODD679" s="303"/>
      <c r="ODE679" s="303"/>
      <c r="ODF679" s="303"/>
      <c r="ODG679" s="303"/>
      <c r="ODH679" s="303"/>
      <c r="ODI679" s="303"/>
      <c r="ODJ679" s="303"/>
      <c r="ODK679" s="303"/>
      <c r="ODL679" s="303"/>
      <c r="ODM679" s="303"/>
      <c r="ODN679" s="303"/>
      <c r="ODO679" s="303"/>
      <c r="ODP679" s="303"/>
      <c r="ODQ679" s="303"/>
      <c r="ODR679" s="303"/>
      <c r="ODS679" s="303"/>
      <c r="ODT679" s="303"/>
      <c r="ODU679" s="303"/>
      <c r="ODV679" s="303"/>
      <c r="ODW679" s="303"/>
      <c r="ODX679" s="303"/>
      <c r="ODY679" s="303"/>
      <c r="ODZ679" s="303"/>
      <c r="OEA679" s="303"/>
      <c r="OEB679" s="303"/>
      <c r="OEC679" s="303"/>
      <c r="OED679" s="303"/>
      <c r="OEE679" s="303"/>
      <c r="OEF679" s="303"/>
      <c r="OEG679" s="303"/>
      <c r="OEH679" s="303"/>
      <c r="OEI679" s="303"/>
      <c r="OEJ679" s="303"/>
      <c r="OEK679" s="303"/>
      <c r="OEL679" s="303"/>
      <c r="OEM679" s="303"/>
      <c r="OEN679" s="303"/>
      <c r="OEO679" s="303"/>
      <c r="OEP679" s="303"/>
      <c r="OEQ679" s="303"/>
      <c r="OER679" s="303"/>
      <c r="OES679" s="303"/>
      <c r="OET679" s="303"/>
      <c r="OEU679" s="303"/>
      <c r="OEV679" s="303"/>
      <c r="OEW679" s="303"/>
      <c r="OEX679" s="303"/>
      <c r="OEY679" s="303"/>
      <c r="OEZ679" s="303"/>
      <c r="OFA679" s="303"/>
      <c r="OFB679" s="303"/>
      <c r="OFC679" s="303"/>
      <c r="OFD679" s="303"/>
      <c r="OFE679" s="303"/>
      <c r="OFF679" s="303"/>
      <c r="OFG679" s="303"/>
      <c r="OFH679" s="303"/>
      <c r="OFI679" s="303"/>
      <c r="OFJ679" s="303"/>
      <c r="OFK679" s="303"/>
      <c r="OFL679" s="303"/>
      <c r="OFM679" s="303"/>
      <c r="OFN679" s="303"/>
      <c r="OFO679" s="303"/>
      <c r="OFP679" s="303"/>
      <c r="OFQ679" s="303"/>
      <c r="OFR679" s="303"/>
      <c r="OFS679" s="303"/>
      <c r="OFT679" s="303"/>
      <c r="OFU679" s="303"/>
      <c r="OFV679" s="303"/>
      <c r="OFW679" s="303"/>
      <c r="OFX679" s="303"/>
      <c r="OFY679" s="303"/>
      <c r="OFZ679" s="303"/>
      <c r="OGA679" s="303"/>
      <c r="OGB679" s="303"/>
      <c r="OGC679" s="303"/>
      <c r="OGD679" s="303"/>
      <c r="OGE679" s="303"/>
      <c r="OGF679" s="303"/>
      <c r="OGG679" s="303"/>
      <c r="OGH679" s="303"/>
      <c r="OGI679" s="303"/>
      <c r="OGJ679" s="303"/>
      <c r="OGK679" s="303"/>
      <c r="OGL679" s="303"/>
      <c r="OGM679" s="303"/>
      <c r="OGN679" s="303"/>
      <c r="OGO679" s="303"/>
      <c r="OGP679" s="303"/>
      <c r="OGQ679" s="303"/>
      <c r="OGR679" s="303"/>
      <c r="OGS679" s="303"/>
      <c r="OGT679" s="303"/>
      <c r="OGU679" s="303"/>
      <c r="OGV679" s="303"/>
      <c r="OGW679" s="303"/>
      <c r="OGX679" s="303"/>
      <c r="OGY679" s="303"/>
      <c r="OGZ679" s="303"/>
      <c r="OHA679" s="303"/>
      <c r="OHB679" s="303"/>
      <c r="OHC679" s="303"/>
      <c r="OHD679" s="303"/>
      <c r="OHE679" s="303"/>
      <c r="OHF679" s="303"/>
      <c r="OHG679" s="303"/>
      <c r="OHH679" s="303"/>
      <c r="OHI679" s="303"/>
      <c r="OHJ679" s="303"/>
      <c r="OHK679" s="303"/>
      <c r="OHL679" s="303"/>
      <c r="OHM679" s="303"/>
      <c r="OHN679" s="303"/>
      <c r="OHO679" s="303"/>
      <c r="OHP679" s="303"/>
      <c r="OHQ679" s="303"/>
      <c r="OHR679" s="303"/>
      <c r="OHS679" s="303"/>
      <c r="OHT679" s="303"/>
      <c r="OHU679" s="303"/>
      <c r="OHV679" s="303"/>
      <c r="OHW679" s="303"/>
      <c r="OHX679" s="303"/>
      <c r="OHY679" s="303"/>
      <c r="OHZ679" s="303"/>
      <c r="OIA679" s="303"/>
      <c r="OIB679" s="303"/>
      <c r="OIC679" s="303"/>
      <c r="OID679" s="303"/>
      <c r="OIE679" s="303"/>
      <c r="OIF679" s="303"/>
      <c r="OIG679" s="303"/>
      <c r="OIH679" s="303"/>
      <c r="OII679" s="303"/>
      <c r="OIJ679" s="303"/>
      <c r="OIK679" s="303"/>
      <c r="OIL679" s="303"/>
      <c r="OIM679" s="303"/>
      <c r="OIN679" s="303"/>
      <c r="OIO679" s="303"/>
      <c r="OIP679" s="303"/>
      <c r="OIQ679" s="303"/>
      <c r="OIR679" s="303"/>
      <c r="OIS679" s="303"/>
      <c r="OIT679" s="303"/>
      <c r="OIU679" s="303"/>
      <c r="OIV679" s="303"/>
      <c r="OIW679" s="303"/>
      <c r="OIX679" s="303"/>
      <c r="OIY679" s="303"/>
      <c r="OIZ679" s="303"/>
      <c r="OJA679" s="303"/>
      <c r="OJB679" s="303"/>
      <c r="OJC679" s="303"/>
      <c r="OJD679" s="303"/>
      <c r="OJE679" s="303"/>
      <c r="OJF679" s="303"/>
      <c r="OJG679" s="303"/>
      <c r="OJH679" s="303"/>
      <c r="OJI679" s="303"/>
      <c r="OJJ679" s="303"/>
      <c r="OJK679" s="303"/>
      <c r="OJL679" s="303"/>
      <c r="OJM679" s="303"/>
      <c r="OJN679" s="303"/>
      <c r="OJO679" s="303"/>
      <c r="OJP679" s="303"/>
      <c r="OJQ679" s="303"/>
      <c r="OJR679" s="303"/>
      <c r="OJS679" s="303"/>
      <c r="OJT679" s="303"/>
      <c r="OJU679" s="303"/>
      <c r="OJV679" s="303"/>
      <c r="OJW679" s="303"/>
      <c r="OJX679" s="303"/>
      <c r="OJY679" s="303"/>
      <c r="OJZ679" s="303"/>
      <c r="OKA679" s="303"/>
      <c r="OKB679" s="303"/>
      <c r="OKC679" s="303"/>
      <c r="OKD679" s="303"/>
      <c r="OKE679" s="303"/>
      <c r="OKF679" s="303"/>
      <c r="OKG679" s="303"/>
      <c r="OKH679" s="303"/>
      <c r="OKI679" s="303"/>
      <c r="OKJ679" s="303"/>
      <c r="OKK679" s="303"/>
      <c r="OKL679" s="303"/>
      <c r="OKM679" s="303"/>
      <c r="OKN679" s="303"/>
      <c r="OKO679" s="303"/>
      <c r="OKP679" s="303"/>
      <c r="OKQ679" s="303"/>
      <c r="OKR679" s="303"/>
      <c r="OKS679" s="303"/>
      <c r="OKT679" s="303"/>
      <c r="OKU679" s="303"/>
      <c r="OKV679" s="303"/>
      <c r="OKW679" s="303"/>
      <c r="OKX679" s="303"/>
      <c r="OKY679" s="303"/>
      <c r="OKZ679" s="303"/>
      <c r="OLA679" s="303"/>
      <c r="OLB679" s="303"/>
      <c r="OLC679" s="303"/>
      <c r="OLD679" s="303"/>
      <c r="OLE679" s="303"/>
      <c r="OLF679" s="303"/>
      <c r="OLG679" s="303"/>
      <c r="OLH679" s="303"/>
      <c r="OLI679" s="303"/>
      <c r="OLJ679" s="303"/>
      <c r="OLK679" s="303"/>
      <c r="OLL679" s="303"/>
      <c r="OLM679" s="303"/>
      <c r="OLN679" s="303"/>
      <c r="OLO679" s="303"/>
      <c r="OLP679" s="303"/>
      <c r="OLQ679" s="303"/>
      <c r="OLR679" s="303"/>
      <c r="OLS679" s="303"/>
      <c r="OLT679" s="303"/>
      <c r="OLU679" s="303"/>
      <c r="OLV679" s="303"/>
      <c r="OLW679" s="303"/>
      <c r="OLX679" s="303"/>
      <c r="OLY679" s="303"/>
      <c r="OLZ679" s="303"/>
      <c r="OMA679" s="303"/>
      <c r="OMB679" s="303"/>
      <c r="OMC679" s="303"/>
      <c r="OMD679" s="303"/>
      <c r="OME679" s="303"/>
      <c r="OMF679" s="303"/>
      <c r="OMG679" s="303"/>
      <c r="OMH679" s="303"/>
      <c r="OMI679" s="303"/>
      <c r="OMJ679" s="303"/>
      <c r="OMK679" s="303"/>
      <c r="OML679" s="303"/>
      <c r="OMM679" s="303"/>
      <c r="OMN679" s="303"/>
      <c r="OMO679" s="303"/>
      <c r="OMP679" s="303"/>
      <c r="OMQ679" s="303"/>
      <c r="OMR679" s="303"/>
      <c r="OMS679" s="303"/>
      <c r="OMT679" s="303"/>
      <c r="OMU679" s="303"/>
      <c r="OMV679" s="303"/>
      <c r="OMW679" s="303"/>
      <c r="OMX679" s="303"/>
      <c r="OMY679" s="303"/>
      <c r="OMZ679" s="303"/>
      <c r="ONA679" s="303"/>
      <c r="ONB679" s="303"/>
      <c r="ONC679" s="303"/>
      <c r="OND679" s="303"/>
      <c r="ONE679" s="303"/>
      <c r="ONF679" s="303"/>
      <c r="ONG679" s="303"/>
      <c r="ONH679" s="303"/>
      <c r="ONI679" s="303"/>
      <c r="ONJ679" s="303"/>
      <c r="ONK679" s="303"/>
      <c r="ONL679" s="303"/>
      <c r="ONM679" s="303"/>
      <c r="ONN679" s="303"/>
      <c r="ONO679" s="303"/>
      <c r="ONP679" s="303"/>
      <c r="ONQ679" s="303"/>
      <c r="ONR679" s="303"/>
      <c r="ONS679" s="303"/>
      <c r="ONT679" s="303"/>
      <c r="ONU679" s="303"/>
      <c r="ONV679" s="303"/>
      <c r="ONW679" s="303"/>
      <c r="ONX679" s="303"/>
      <c r="ONY679" s="303"/>
      <c r="ONZ679" s="303"/>
      <c r="OOA679" s="303"/>
      <c r="OOB679" s="303"/>
      <c r="OOC679" s="303"/>
      <c r="OOD679" s="303"/>
      <c r="OOE679" s="303"/>
      <c r="OOF679" s="303"/>
      <c r="OOG679" s="303"/>
      <c r="OOH679" s="303"/>
      <c r="OOI679" s="303"/>
      <c r="OOJ679" s="303"/>
      <c r="OOK679" s="303"/>
      <c r="OOL679" s="303"/>
      <c r="OOM679" s="303"/>
      <c r="OON679" s="303"/>
      <c r="OOO679" s="303"/>
      <c r="OOP679" s="303"/>
      <c r="OOQ679" s="303"/>
      <c r="OOR679" s="303"/>
      <c r="OOS679" s="303"/>
      <c r="OOT679" s="303"/>
      <c r="OOU679" s="303"/>
      <c r="OOV679" s="303"/>
      <c r="OOW679" s="303"/>
      <c r="OOX679" s="303"/>
      <c r="OOY679" s="303"/>
      <c r="OOZ679" s="303"/>
      <c r="OPA679" s="303"/>
      <c r="OPB679" s="303"/>
      <c r="OPC679" s="303"/>
      <c r="OPD679" s="303"/>
      <c r="OPE679" s="303"/>
      <c r="OPF679" s="303"/>
      <c r="OPG679" s="303"/>
      <c r="OPH679" s="303"/>
      <c r="OPI679" s="303"/>
      <c r="OPJ679" s="303"/>
      <c r="OPK679" s="303"/>
      <c r="OPL679" s="303"/>
      <c r="OPM679" s="303"/>
      <c r="OPN679" s="303"/>
      <c r="OPO679" s="303"/>
      <c r="OPP679" s="303"/>
      <c r="OPQ679" s="303"/>
      <c r="OPR679" s="303"/>
      <c r="OPS679" s="303"/>
      <c r="OPT679" s="303"/>
      <c r="OPU679" s="303"/>
      <c r="OPV679" s="303"/>
      <c r="OPW679" s="303"/>
      <c r="OPX679" s="303"/>
      <c r="OPY679" s="303"/>
      <c r="OPZ679" s="303"/>
      <c r="OQA679" s="303"/>
      <c r="OQB679" s="303"/>
      <c r="OQC679" s="303"/>
      <c r="OQD679" s="303"/>
      <c r="OQE679" s="303"/>
      <c r="OQF679" s="303"/>
      <c r="OQG679" s="303"/>
      <c r="OQH679" s="303"/>
      <c r="OQI679" s="303"/>
      <c r="OQJ679" s="303"/>
      <c r="OQK679" s="303"/>
      <c r="OQL679" s="303"/>
      <c r="OQM679" s="303"/>
      <c r="OQN679" s="303"/>
      <c r="OQO679" s="303"/>
      <c r="OQP679" s="303"/>
      <c r="OQQ679" s="303"/>
      <c r="OQR679" s="303"/>
      <c r="OQS679" s="303"/>
      <c r="OQT679" s="303"/>
      <c r="OQU679" s="303"/>
      <c r="OQV679" s="303"/>
      <c r="OQW679" s="303"/>
      <c r="OQX679" s="303"/>
      <c r="OQY679" s="303"/>
      <c r="OQZ679" s="303"/>
      <c r="ORA679" s="303"/>
      <c r="ORB679" s="303"/>
      <c r="ORC679" s="303"/>
      <c r="ORD679" s="303"/>
      <c r="ORE679" s="303"/>
      <c r="ORF679" s="303"/>
      <c r="ORG679" s="303"/>
      <c r="ORH679" s="303"/>
      <c r="ORI679" s="303"/>
      <c r="ORJ679" s="303"/>
      <c r="ORK679" s="303"/>
      <c r="ORL679" s="303"/>
      <c r="ORM679" s="303"/>
      <c r="ORN679" s="303"/>
      <c r="ORO679" s="303"/>
      <c r="ORP679" s="303"/>
      <c r="ORQ679" s="303"/>
      <c r="ORR679" s="303"/>
      <c r="ORS679" s="303"/>
      <c r="ORT679" s="303"/>
      <c r="ORU679" s="303"/>
      <c r="ORV679" s="303"/>
      <c r="ORW679" s="303"/>
      <c r="ORX679" s="303"/>
      <c r="ORY679" s="303"/>
      <c r="ORZ679" s="303"/>
      <c r="OSA679" s="303"/>
      <c r="OSB679" s="303"/>
      <c r="OSC679" s="303"/>
      <c r="OSD679" s="303"/>
      <c r="OSE679" s="303"/>
      <c r="OSF679" s="303"/>
      <c r="OSG679" s="303"/>
      <c r="OSH679" s="303"/>
      <c r="OSI679" s="303"/>
      <c r="OSJ679" s="303"/>
      <c r="OSK679" s="303"/>
      <c r="OSL679" s="303"/>
      <c r="OSM679" s="303"/>
      <c r="OSN679" s="303"/>
      <c r="OSO679" s="303"/>
      <c r="OSP679" s="303"/>
      <c r="OSQ679" s="303"/>
      <c r="OSR679" s="303"/>
      <c r="OSS679" s="303"/>
      <c r="OST679" s="303"/>
      <c r="OSU679" s="303"/>
      <c r="OSV679" s="303"/>
      <c r="OSW679" s="303"/>
      <c r="OSX679" s="303"/>
      <c r="OSY679" s="303"/>
      <c r="OSZ679" s="303"/>
      <c r="OTA679" s="303"/>
      <c r="OTB679" s="303"/>
      <c r="OTC679" s="303"/>
      <c r="OTD679" s="303"/>
      <c r="OTE679" s="303"/>
      <c r="OTF679" s="303"/>
      <c r="OTG679" s="303"/>
      <c r="OTH679" s="303"/>
      <c r="OTI679" s="303"/>
      <c r="OTJ679" s="303"/>
      <c r="OTK679" s="303"/>
      <c r="OTL679" s="303"/>
      <c r="OTM679" s="303"/>
      <c r="OTN679" s="303"/>
      <c r="OTO679" s="303"/>
      <c r="OTP679" s="303"/>
      <c r="OTQ679" s="303"/>
      <c r="OTR679" s="303"/>
      <c r="OTS679" s="303"/>
      <c r="OTT679" s="303"/>
      <c r="OTU679" s="303"/>
      <c r="OTV679" s="303"/>
      <c r="OTW679" s="303"/>
      <c r="OTX679" s="303"/>
      <c r="OTY679" s="303"/>
      <c r="OTZ679" s="303"/>
      <c r="OUA679" s="303"/>
      <c r="OUB679" s="303"/>
      <c r="OUC679" s="303"/>
      <c r="OUD679" s="303"/>
      <c r="OUE679" s="303"/>
      <c r="OUF679" s="303"/>
      <c r="OUG679" s="303"/>
      <c r="OUH679" s="303"/>
      <c r="OUI679" s="303"/>
      <c r="OUJ679" s="303"/>
      <c r="OUK679" s="303"/>
      <c r="OUL679" s="303"/>
      <c r="OUM679" s="303"/>
      <c r="OUN679" s="303"/>
      <c r="OUO679" s="303"/>
      <c r="OUP679" s="303"/>
      <c r="OUQ679" s="303"/>
      <c r="OUR679" s="303"/>
      <c r="OUS679" s="303"/>
      <c r="OUT679" s="303"/>
      <c r="OUU679" s="303"/>
      <c r="OUV679" s="303"/>
      <c r="OUW679" s="303"/>
      <c r="OUX679" s="303"/>
      <c r="OUY679" s="303"/>
      <c r="OUZ679" s="303"/>
      <c r="OVA679" s="303"/>
      <c r="OVB679" s="303"/>
      <c r="OVC679" s="303"/>
      <c r="OVD679" s="303"/>
      <c r="OVE679" s="303"/>
      <c r="OVF679" s="303"/>
      <c r="OVG679" s="303"/>
      <c r="OVH679" s="303"/>
      <c r="OVI679" s="303"/>
      <c r="OVJ679" s="303"/>
      <c r="OVK679" s="303"/>
      <c r="OVL679" s="303"/>
      <c r="OVM679" s="303"/>
      <c r="OVN679" s="303"/>
      <c r="OVO679" s="303"/>
      <c r="OVP679" s="303"/>
      <c r="OVQ679" s="303"/>
      <c r="OVR679" s="303"/>
      <c r="OVS679" s="303"/>
      <c r="OVT679" s="303"/>
      <c r="OVU679" s="303"/>
      <c r="OVV679" s="303"/>
      <c r="OVW679" s="303"/>
      <c r="OVX679" s="303"/>
      <c r="OVY679" s="303"/>
      <c r="OVZ679" s="303"/>
      <c r="OWA679" s="303"/>
      <c r="OWB679" s="303"/>
      <c r="OWC679" s="303"/>
      <c r="OWD679" s="303"/>
      <c r="OWE679" s="303"/>
      <c r="OWF679" s="303"/>
      <c r="OWG679" s="303"/>
      <c r="OWH679" s="303"/>
      <c r="OWI679" s="303"/>
      <c r="OWJ679" s="303"/>
      <c r="OWK679" s="303"/>
      <c r="OWL679" s="303"/>
      <c r="OWM679" s="303"/>
      <c r="OWN679" s="303"/>
      <c r="OWO679" s="303"/>
      <c r="OWP679" s="303"/>
      <c r="OWQ679" s="303"/>
      <c r="OWR679" s="303"/>
      <c r="OWS679" s="303"/>
      <c r="OWT679" s="303"/>
      <c r="OWU679" s="303"/>
      <c r="OWV679" s="303"/>
      <c r="OWW679" s="303"/>
      <c r="OWX679" s="303"/>
      <c r="OWY679" s="303"/>
      <c r="OWZ679" s="303"/>
      <c r="OXA679" s="303"/>
      <c r="OXB679" s="303"/>
      <c r="OXC679" s="303"/>
      <c r="OXD679" s="303"/>
      <c r="OXE679" s="303"/>
      <c r="OXF679" s="303"/>
      <c r="OXG679" s="303"/>
      <c r="OXH679" s="303"/>
      <c r="OXI679" s="303"/>
      <c r="OXJ679" s="303"/>
      <c r="OXK679" s="303"/>
      <c r="OXL679" s="303"/>
      <c r="OXM679" s="303"/>
      <c r="OXN679" s="303"/>
      <c r="OXO679" s="303"/>
      <c r="OXP679" s="303"/>
      <c r="OXQ679" s="303"/>
      <c r="OXR679" s="303"/>
      <c r="OXS679" s="303"/>
      <c r="OXT679" s="303"/>
      <c r="OXU679" s="303"/>
      <c r="OXV679" s="303"/>
      <c r="OXW679" s="303"/>
      <c r="OXX679" s="303"/>
      <c r="OXY679" s="303"/>
      <c r="OXZ679" s="303"/>
      <c r="OYA679" s="303"/>
      <c r="OYB679" s="303"/>
      <c r="OYC679" s="303"/>
      <c r="OYD679" s="303"/>
      <c r="OYE679" s="303"/>
      <c r="OYF679" s="303"/>
      <c r="OYG679" s="303"/>
      <c r="OYH679" s="303"/>
      <c r="OYI679" s="303"/>
      <c r="OYJ679" s="303"/>
      <c r="OYK679" s="303"/>
      <c r="OYL679" s="303"/>
      <c r="OYM679" s="303"/>
      <c r="OYN679" s="303"/>
      <c r="OYO679" s="303"/>
      <c r="OYP679" s="303"/>
      <c r="OYQ679" s="303"/>
      <c r="OYR679" s="303"/>
      <c r="OYS679" s="303"/>
      <c r="OYT679" s="303"/>
      <c r="OYU679" s="303"/>
      <c r="OYV679" s="303"/>
      <c r="OYW679" s="303"/>
      <c r="OYX679" s="303"/>
      <c r="OYY679" s="303"/>
      <c r="OYZ679" s="303"/>
      <c r="OZA679" s="303"/>
      <c r="OZB679" s="303"/>
      <c r="OZC679" s="303"/>
      <c r="OZD679" s="303"/>
      <c r="OZE679" s="303"/>
      <c r="OZF679" s="303"/>
      <c r="OZG679" s="303"/>
      <c r="OZH679" s="303"/>
      <c r="OZI679" s="303"/>
      <c r="OZJ679" s="303"/>
      <c r="OZK679" s="303"/>
      <c r="OZL679" s="303"/>
      <c r="OZM679" s="303"/>
      <c r="OZN679" s="303"/>
      <c r="OZO679" s="303"/>
      <c r="OZP679" s="303"/>
      <c r="OZQ679" s="303"/>
      <c r="OZR679" s="303"/>
      <c r="OZS679" s="303"/>
      <c r="OZT679" s="303"/>
      <c r="OZU679" s="303"/>
      <c r="OZV679" s="303"/>
      <c r="OZW679" s="303"/>
      <c r="OZX679" s="303"/>
      <c r="OZY679" s="303"/>
      <c r="OZZ679" s="303"/>
      <c r="PAA679" s="303"/>
      <c r="PAB679" s="303"/>
      <c r="PAC679" s="303"/>
      <c r="PAD679" s="303"/>
      <c r="PAE679" s="303"/>
      <c r="PAF679" s="303"/>
      <c r="PAG679" s="303"/>
      <c r="PAH679" s="303"/>
      <c r="PAI679" s="303"/>
      <c r="PAJ679" s="303"/>
      <c r="PAK679" s="303"/>
      <c r="PAL679" s="303"/>
      <c r="PAM679" s="303"/>
      <c r="PAN679" s="303"/>
      <c r="PAO679" s="303"/>
      <c r="PAP679" s="303"/>
      <c r="PAQ679" s="303"/>
      <c r="PAR679" s="303"/>
      <c r="PAS679" s="303"/>
      <c r="PAT679" s="303"/>
      <c r="PAU679" s="303"/>
      <c r="PAV679" s="303"/>
      <c r="PAW679" s="303"/>
      <c r="PAX679" s="303"/>
      <c r="PAY679" s="303"/>
      <c r="PAZ679" s="303"/>
      <c r="PBA679" s="303"/>
      <c r="PBB679" s="303"/>
      <c r="PBC679" s="303"/>
      <c r="PBD679" s="303"/>
      <c r="PBE679" s="303"/>
      <c r="PBF679" s="303"/>
      <c r="PBG679" s="303"/>
      <c r="PBH679" s="303"/>
      <c r="PBI679" s="303"/>
      <c r="PBJ679" s="303"/>
      <c r="PBK679" s="303"/>
      <c r="PBL679" s="303"/>
      <c r="PBM679" s="303"/>
      <c r="PBN679" s="303"/>
      <c r="PBO679" s="303"/>
      <c r="PBP679" s="303"/>
      <c r="PBQ679" s="303"/>
      <c r="PBR679" s="303"/>
      <c r="PBS679" s="303"/>
      <c r="PBT679" s="303"/>
      <c r="PBU679" s="303"/>
      <c r="PBV679" s="303"/>
      <c r="PBW679" s="303"/>
      <c r="PBX679" s="303"/>
      <c r="PBY679" s="303"/>
      <c r="PBZ679" s="303"/>
      <c r="PCA679" s="303"/>
      <c r="PCB679" s="303"/>
      <c r="PCC679" s="303"/>
      <c r="PCD679" s="303"/>
      <c r="PCE679" s="303"/>
      <c r="PCF679" s="303"/>
      <c r="PCG679" s="303"/>
      <c r="PCH679" s="303"/>
      <c r="PCI679" s="303"/>
      <c r="PCJ679" s="303"/>
      <c r="PCK679" s="303"/>
      <c r="PCL679" s="303"/>
      <c r="PCM679" s="303"/>
      <c r="PCN679" s="303"/>
      <c r="PCO679" s="303"/>
      <c r="PCP679" s="303"/>
      <c r="PCQ679" s="303"/>
      <c r="PCR679" s="303"/>
      <c r="PCS679" s="303"/>
      <c r="PCT679" s="303"/>
      <c r="PCU679" s="303"/>
      <c r="PCV679" s="303"/>
      <c r="PCW679" s="303"/>
      <c r="PCX679" s="303"/>
      <c r="PCY679" s="303"/>
      <c r="PCZ679" s="303"/>
      <c r="PDA679" s="303"/>
      <c r="PDB679" s="303"/>
      <c r="PDC679" s="303"/>
      <c r="PDD679" s="303"/>
      <c r="PDE679" s="303"/>
      <c r="PDF679" s="303"/>
      <c r="PDG679" s="303"/>
      <c r="PDH679" s="303"/>
      <c r="PDI679" s="303"/>
      <c r="PDJ679" s="303"/>
      <c r="PDK679" s="303"/>
      <c r="PDL679" s="303"/>
      <c r="PDM679" s="303"/>
      <c r="PDN679" s="303"/>
      <c r="PDO679" s="303"/>
      <c r="PDP679" s="303"/>
      <c r="PDQ679" s="303"/>
      <c r="PDR679" s="303"/>
      <c r="PDS679" s="303"/>
      <c r="PDT679" s="303"/>
      <c r="PDU679" s="303"/>
      <c r="PDV679" s="303"/>
      <c r="PDW679" s="303"/>
      <c r="PDX679" s="303"/>
      <c r="PDY679" s="303"/>
      <c r="PDZ679" s="303"/>
      <c r="PEA679" s="303"/>
      <c r="PEB679" s="303"/>
      <c r="PEC679" s="303"/>
      <c r="PED679" s="303"/>
      <c r="PEE679" s="303"/>
      <c r="PEF679" s="303"/>
      <c r="PEG679" s="303"/>
      <c r="PEH679" s="303"/>
      <c r="PEI679" s="303"/>
      <c r="PEJ679" s="303"/>
      <c r="PEK679" s="303"/>
      <c r="PEL679" s="303"/>
      <c r="PEM679" s="303"/>
      <c r="PEN679" s="303"/>
      <c r="PEO679" s="303"/>
      <c r="PEP679" s="303"/>
      <c r="PEQ679" s="303"/>
      <c r="PER679" s="303"/>
      <c r="PES679" s="303"/>
      <c r="PET679" s="303"/>
      <c r="PEU679" s="303"/>
      <c r="PEV679" s="303"/>
      <c r="PEW679" s="303"/>
      <c r="PEX679" s="303"/>
      <c r="PEY679" s="303"/>
      <c r="PEZ679" s="303"/>
      <c r="PFA679" s="303"/>
      <c r="PFB679" s="303"/>
      <c r="PFC679" s="303"/>
      <c r="PFD679" s="303"/>
      <c r="PFE679" s="303"/>
      <c r="PFF679" s="303"/>
      <c r="PFG679" s="303"/>
      <c r="PFH679" s="303"/>
      <c r="PFI679" s="303"/>
      <c r="PFJ679" s="303"/>
      <c r="PFK679" s="303"/>
      <c r="PFL679" s="303"/>
      <c r="PFM679" s="303"/>
      <c r="PFN679" s="303"/>
      <c r="PFO679" s="303"/>
      <c r="PFP679" s="303"/>
      <c r="PFQ679" s="303"/>
      <c r="PFR679" s="303"/>
      <c r="PFS679" s="303"/>
      <c r="PFT679" s="303"/>
      <c r="PFU679" s="303"/>
      <c r="PFV679" s="303"/>
      <c r="PFW679" s="303"/>
      <c r="PFX679" s="303"/>
      <c r="PFY679" s="303"/>
      <c r="PFZ679" s="303"/>
      <c r="PGA679" s="303"/>
      <c r="PGB679" s="303"/>
      <c r="PGC679" s="303"/>
      <c r="PGD679" s="303"/>
      <c r="PGE679" s="303"/>
      <c r="PGF679" s="303"/>
      <c r="PGG679" s="303"/>
      <c r="PGH679" s="303"/>
      <c r="PGI679" s="303"/>
      <c r="PGJ679" s="303"/>
      <c r="PGK679" s="303"/>
      <c r="PGL679" s="303"/>
      <c r="PGM679" s="303"/>
      <c r="PGN679" s="303"/>
      <c r="PGO679" s="303"/>
      <c r="PGP679" s="303"/>
      <c r="PGQ679" s="303"/>
      <c r="PGR679" s="303"/>
      <c r="PGS679" s="303"/>
      <c r="PGT679" s="303"/>
      <c r="PGU679" s="303"/>
      <c r="PGV679" s="303"/>
      <c r="PGW679" s="303"/>
      <c r="PGX679" s="303"/>
      <c r="PGY679" s="303"/>
      <c r="PGZ679" s="303"/>
      <c r="PHA679" s="303"/>
      <c r="PHB679" s="303"/>
      <c r="PHC679" s="303"/>
      <c r="PHD679" s="303"/>
      <c r="PHE679" s="303"/>
      <c r="PHF679" s="303"/>
      <c r="PHG679" s="303"/>
      <c r="PHH679" s="303"/>
      <c r="PHI679" s="303"/>
      <c r="PHJ679" s="303"/>
      <c r="PHK679" s="303"/>
      <c r="PHL679" s="303"/>
      <c r="PHM679" s="303"/>
      <c r="PHN679" s="303"/>
      <c r="PHO679" s="303"/>
      <c r="PHP679" s="303"/>
      <c r="PHQ679" s="303"/>
      <c r="PHR679" s="303"/>
      <c r="PHS679" s="303"/>
      <c r="PHT679" s="303"/>
      <c r="PHU679" s="303"/>
      <c r="PHV679" s="303"/>
      <c r="PHW679" s="303"/>
      <c r="PHX679" s="303"/>
      <c r="PHY679" s="303"/>
      <c r="PHZ679" s="303"/>
      <c r="PIA679" s="303"/>
      <c r="PIB679" s="303"/>
      <c r="PIC679" s="303"/>
      <c r="PID679" s="303"/>
      <c r="PIE679" s="303"/>
      <c r="PIF679" s="303"/>
      <c r="PIG679" s="303"/>
      <c r="PIH679" s="303"/>
      <c r="PII679" s="303"/>
      <c r="PIJ679" s="303"/>
      <c r="PIK679" s="303"/>
      <c r="PIL679" s="303"/>
      <c r="PIM679" s="303"/>
      <c r="PIN679" s="303"/>
      <c r="PIO679" s="303"/>
      <c r="PIP679" s="303"/>
      <c r="PIQ679" s="303"/>
      <c r="PIR679" s="303"/>
      <c r="PIS679" s="303"/>
      <c r="PIT679" s="303"/>
      <c r="PIU679" s="303"/>
      <c r="PIV679" s="303"/>
      <c r="PIW679" s="303"/>
      <c r="PIX679" s="303"/>
      <c r="PIY679" s="303"/>
      <c r="PIZ679" s="303"/>
      <c r="PJA679" s="303"/>
      <c r="PJB679" s="303"/>
      <c r="PJC679" s="303"/>
      <c r="PJD679" s="303"/>
      <c r="PJE679" s="303"/>
      <c r="PJF679" s="303"/>
      <c r="PJG679" s="303"/>
      <c r="PJH679" s="303"/>
      <c r="PJI679" s="303"/>
      <c r="PJJ679" s="303"/>
      <c r="PJK679" s="303"/>
      <c r="PJL679" s="303"/>
      <c r="PJM679" s="303"/>
      <c r="PJN679" s="303"/>
      <c r="PJO679" s="303"/>
      <c r="PJP679" s="303"/>
      <c r="PJQ679" s="303"/>
      <c r="PJR679" s="303"/>
      <c r="PJS679" s="303"/>
      <c r="PJT679" s="303"/>
      <c r="PJU679" s="303"/>
      <c r="PJV679" s="303"/>
      <c r="PJW679" s="303"/>
      <c r="PJX679" s="303"/>
      <c r="PJY679" s="303"/>
      <c r="PJZ679" s="303"/>
      <c r="PKA679" s="303"/>
      <c r="PKB679" s="303"/>
      <c r="PKC679" s="303"/>
      <c r="PKD679" s="303"/>
      <c r="PKE679" s="303"/>
      <c r="PKF679" s="303"/>
      <c r="PKG679" s="303"/>
      <c r="PKH679" s="303"/>
      <c r="PKI679" s="303"/>
      <c r="PKJ679" s="303"/>
      <c r="PKK679" s="303"/>
      <c r="PKL679" s="303"/>
      <c r="PKM679" s="303"/>
      <c r="PKN679" s="303"/>
      <c r="PKO679" s="303"/>
      <c r="PKP679" s="303"/>
      <c r="PKQ679" s="303"/>
      <c r="PKR679" s="303"/>
      <c r="PKS679" s="303"/>
      <c r="PKT679" s="303"/>
      <c r="PKU679" s="303"/>
      <c r="PKV679" s="303"/>
      <c r="PKW679" s="303"/>
      <c r="PKX679" s="303"/>
      <c r="PKY679" s="303"/>
      <c r="PKZ679" s="303"/>
      <c r="PLA679" s="303"/>
      <c r="PLB679" s="303"/>
      <c r="PLC679" s="303"/>
      <c r="PLD679" s="303"/>
      <c r="PLE679" s="303"/>
      <c r="PLF679" s="303"/>
      <c r="PLG679" s="303"/>
      <c r="PLH679" s="303"/>
      <c r="PLI679" s="303"/>
      <c r="PLJ679" s="303"/>
      <c r="PLK679" s="303"/>
      <c r="PLL679" s="303"/>
      <c r="PLM679" s="303"/>
      <c r="PLN679" s="303"/>
      <c r="PLO679" s="303"/>
      <c r="PLP679" s="303"/>
      <c r="PLQ679" s="303"/>
      <c r="PLR679" s="303"/>
      <c r="PLS679" s="303"/>
      <c r="PLT679" s="303"/>
      <c r="PLU679" s="303"/>
      <c r="PLV679" s="303"/>
      <c r="PLW679" s="303"/>
      <c r="PLX679" s="303"/>
      <c r="PLY679" s="303"/>
      <c r="PLZ679" s="303"/>
      <c r="PMA679" s="303"/>
      <c r="PMB679" s="303"/>
      <c r="PMC679" s="303"/>
      <c r="PMD679" s="303"/>
      <c r="PME679" s="303"/>
      <c r="PMF679" s="303"/>
      <c r="PMG679" s="303"/>
      <c r="PMH679" s="303"/>
      <c r="PMI679" s="303"/>
      <c r="PMJ679" s="303"/>
      <c r="PMK679" s="303"/>
      <c r="PML679" s="303"/>
      <c r="PMM679" s="303"/>
      <c r="PMN679" s="303"/>
      <c r="PMO679" s="303"/>
      <c r="PMP679" s="303"/>
      <c r="PMQ679" s="303"/>
      <c r="PMR679" s="303"/>
      <c r="PMS679" s="303"/>
      <c r="PMT679" s="303"/>
      <c r="PMU679" s="303"/>
      <c r="PMV679" s="303"/>
      <c r="PMW679" s="303"/>
      <c r="PMX679" s="303"/>
      <c r="PMY679" s="303"/>
      <c r="PMZ679" s="303"/>
      <c r="PNA679" s="303"/>
      <c r="PNB679" s="303"/>
      <c r="PNC679" s="303"/>
      <c r="PND679" s="303"/>
      <c r="PNE679" s="303"/>
      <c r="PNF679" s="303"/>
      <c r="PNG679" s="303"/>
      <c r="PNH679" s="303"/>
      <c r="PNI679" s="303"/>
      <c r="PNJ679" s="303"/>
      <c r="PNK679" s="303"/>
      <c r="PNL679" s="303"/>
      <c r="PNM679" s="303"/>
      <c r="PNN679" s="303"/>
      <c r="PNO679" s="303"/>
      <c r="PNP679" s="303"/>
      <c r="PNQ679" s="303"/>
      <c r="PNR679" s="303"/>
      <c r="PNS679" s="303"/>
      <c r="PNT679" s="303"/>
      <c r="PNU679" s="303"/>
      <c r="PNV679" s="303"/>
      <c r="PNW679" s="303"/>
      <c r="PNX679" s="303"/>
      <c r="PNY679" s="303"/>
      <c r="PNZ679" s="303"/>
      <c r="POA679" s="303"/>
      <c r="POB679" s="303"/>
      <c r="POC679" s="303"/>
      <c r="POD679" s="303"/>
      <c r="POE679" s="303"/>
      <c r="POF679" s="303"/>
      <c r="POG679" s="303"/>
      <c r="POH679" s="303"/>
      <c r="POI679" s="303"/>
      <c r="POJ679" s="303"/>
      <c r="POK679" s="303"/>
      <c r="POL679" s="303"/>
      <c r="POM679" s="303"/>
      <c r="PON679" s="303"/>
      <c r="POO679" s="303"/>
      <c r="POP679" s="303"/>
      <c r="POQ679" s="303"/>
      <c r="POR679" s="303"/>
      <c r="POS679" s="303"/>
      <c r="POT679" s="303"/>
      <c r="POU679" s="303"/>
      <c r="POV679" s="303"/>
      <c r="POW679" s="303"/>
      <c r="POX679" s="303"/>
      <c r="POY679" s="303"/>
      <c r="POZ679" s="303"/>
      <c r="PPA679" s="303"/>
      <c r="PPB679" s="303"/>
      <c r="PPC679" s="303"/>
      <c r="PPD679" s="303"/>
      <c r="PPE679" s="303"/>
      <c r="PPF679" s="303"/>
      <c r="PPG679" s="303"/>
      <c r="PPH679" s="303"/>
      <c r="PPI679" s="303"/>
      <c r="PPJ679" s="303"/>
      <c r="PPK679" s="303"/>
      <c r="PPL679" s="303"/>
      <c r="PPM679" s="303"/>
      <c r="PPN679" s="303"/>
      <c r="PPO679" s="303"/>
      <c r="PPP679" s="303"/>
      <c r="PPQ679" s="303"/>
      <c r="PPR679" s="303"/>
      <c r="PPS679" s="303"/>
      <c r="PPT679" s="303"/>
      <c r="PPU679" s="303"/>
      <c r="PPV679" s="303"/>
      <c r="PPW679" s="303"/>
      <c r="PPX679" s="303"/>
      <c r="PPY679" s="303"/>
      <c r="PPZ679" s="303"/>
      <c r="PQA679" s="303"/>
      <c r="PQB679" s="303"/>
      <c r="PQC679" s="303"/>
      <c r="PQD679" s="303"/>
      <c r="PQE679" s="303"/>
      <c r="PQF679" s="303"/>
      <c r="PQG679" s="303"/>
      <c r="PQH679" s="303"/>
      <c r="PQI679" s="303"/>
      <c r="PQJ679" s="303"/>
      <c r="PQK679" s="303"/>
      <c r="PQL679" s="303"/>
      <c r="PQM679" s="303"/>
      <c r="PQN679" s="303"/>
      <c r="PQO679" s="303"/>
      <c r="PQP679" s="303"/>
      <c r="PQQ679" s="303"/>
      <c r="PQR679" s="303"/>
      <c r="PQS679" s="303"/>
      <c r="PQT679" s="303"/>
      <c r="PQU679" s="303"/>
      <c r="PQV679" s="303"/>
      <c r="PQW679" s="303"/>
      <c r="PQX679" s="303"/>
      <c r="PQY679" s="303"/>
      <c r="PQZ679" s="303"/>
      <c r="PRA679" s="303"/>
      <c r="PRB679" s="303"/>
      <c r="PRC679" s="303"/>
      <c r="PRD679" s="303"/>
      <c r="PRE679" s="303"/>
      <c r="PRF679" s="303"/>
      <c r="PRG679" s="303"/>
      <c r="PRH679" s="303"/>
      <c r="PRI679" s="303"/>
      <c r="PRJ679" s="303"/>
      <c r="PRK679" s="303"/>
      <c r="PRL679" s="303"/>
      <c r="PRM679" s="303"/>
      <c r="PRN679" s="303"/>
      <c r="PRO679" s="303"/>
      <c r="PRP679" s="303"/>
      <c r="PRQ679" s="303"/>
      <c r="PRR679" s="303"/>
      <c r="PRS679" s="303"/>
      <c r="PRT679" s="303"/>
      <c r="PRU679" s="303"/>
      <c r="PRV679" s="303"/>
      <c r="PRW679" s="303"/>
      <c r="PRX679" s="303"/>
      <c r="PRY679" s="303"/>
      <c r="PRZ679" s="303"/>
      <c r="PSA679" s="303"/>
      <c r="PSB679" s="303"/>
      <c r="PSC679" s="303"/>
      <c r="PSD679" s="303"/>
      <c r="PSE679" s="303"/>
      <c r="PSF679" s="303"/>
      <c r="PSG679" s="303"/>
      <c r="PSH679" s="303"/>
      <c r="PSI679" s="303"/>
      <c r="PSJ679" s="303"/>
      <c r="PSK679" s="303"/>
      <c r="PSL679" s="303"/>
      <c r="PSM679" s="303"/>
      <c r="PSN679" s="303"/>
      <c r="PSO679" s="303"/>
      <c r="PSP679" s="303"/>
      <c r="PSQ679" s="303"/>
      <c r="PSR679" s="303"/>
      <c r="PSS679" s="303"/>
      <c r="PST679" s="303"/>
      <c r="PSU679" s="303"/>
      <c r="PSV679" s="303"/>
      <c r="PSW679" s="303"/>
      <c r="PSX679" s="303"/>
      <c r="PSY679" s="303"/>
      <c r="PSZ679" s="303"/>
      <c r="PTA679" s="303"/>
      <c r="PTB679" s="303"/>
      <c r="PTC679" s="303"/>
      <c r="PTD679" s="303"/>
      <c r="PTE679" s="303"/>
      <c r="PTF679" s="303"/>
      <c r="PTG679" s="303"/>
      <c r="PTH679" s="303"/>
      <c r="PTI679" s="303"/>
      <c r="PTJ679" s="303"/>
      <c r="PTK679" s="303"/>
      <c r="PTL679" s="303"/>
      <c r="PTM679" s="303"/>
      <c r="PTN679" s="303"/>
      <c r="PTO679" s="303"/>
      <c r="PTP679" s="303"/>
      <c r="PTQ679" s="303"/>
      <c r="PTR679" s="303"/>
      <c r="PTS679" s="303"/>
      <c r="PTT679" s="303"/>
      <c r="PTU679" s="303"/>
      <c r="PTV679" s="303"/>
      <c r="PTW679" s="303"/>
      <c r="PTX679" s="303"/>
      <c r="PTY679" s="303"/>
      <c r="PTZ679" s="303"/>
      <c r="PUA679" s="303"/>
      <c r="PUB679" s="303"/>
      <c r="PUC679" s="303"/>
      <c r="PUD679" s="303"/>
      <c r="PUE679" s="303"/>
      <c r="PUF679" s="303"/>
      <c r="PUG679" s="303"/>
      <c r="PUH679" s="303"/>
      <c r="PUI679" s="303"/>
      <c r="PUJ679" s="303"/>
      <c r="PUK679" s="303"/>
      <c r="PUL679" s="303"/>
      <c r="PUM679" s="303"/>
      <c r="PUN679" s="303"/>
      <c r="PUO679" s="303"/>
      <c r="PUP679" s="303"/>
      <c r="PUQ679" s="303"/>
      <c r="PUR679" s="303"/>
      <c r="PUS679" s="303"/>
      <c r="PUT679" s="303"/>
      <c r="PUU679" s="303"/>
      <c r="PUV679" s="303"/>
      <c r="PUW679" s="303"/>
      <c r="PUX679" s="303"/>
      <c r="PUY679" s="303"/>
      <c r="PUZ679" s="303"/>
      <c r="PVA679" s="303"/>
      <c r="PVB679" s="303"/>
      <c r="PVC679" s="303"/>
      <c r="PVD679" s="303"/>
      <c r="PVE679" s="303"/>
      <c r="PVF679" s="303"/>
      <c r="PVG679" s="303"/>
      <c r="PVH679" s="303"/>
      <c r="PVI679" s="303"/>
      <c r="PVJ679" s="303"/>
      <c r="PVK679" s="303"/>
      <c r="PVL679" s="303"/>
      <c r="PVM679" s="303"/>
      <c r="PVN679" s="303"/>
      <c r="PVO679" s="303"/>
      <c r="PVP679" s="303"/>
      <c r="PVQ679" s="303"/>
      <c r="PVR679" s="303"/>
      <c r="PVS679" s="303"/>
      <c r="PVT679" s="303"/>
      <c r="PVU679" s="303"/>
      <c r="PVV679" s="303"/>
      <c r="PVW679" s="303"/>
      <c r="PVX679" s="303"/>
      <c r="PVY679" s="303"/>
      <c r="PVZ679" s="303"/>
      <c r="PWA679" s="303"/>
      <c r="PWB679" s="303"/>
      <c r="PWC679" s="303"/>
      <c r="PWD679" s="303"/>
      <c r="PWE679" s="303"/>
      <c r="PWF679" s="303"/>
      <c r="PWG679" s="303"/>
      <c r="PWH679" s="303"/>
      <c r="PWI679" s="303"/>
      <c r="PWJ679" s="303"/>
      <c r="PWK679" s="303"/>
      <c r="PWL679" s="303"/>
      <c r="PWM679" s="303"/>
      <c r="PWN679" s="303"/>
      <c r="PWO679" s="303"/>
      <c r="PWP679" s="303"/>
      <c r="PWQ679" s="303"/>
      <c r="PWR679" s="303"/>
      <c r="PWS679" s="303"/>
      <c r="PWT679" s="303"/>
      <c r="PWU679" s="303"/>
      <c r="PWV679" s="303"/>
      <c r="PWW679" s="303"/>
      <c r="PWX679" s="303"/>
      <c r="PWY679" s="303"/>
      <c r="PWZ679" s="303"/>
      <c r="PXA679" s="303"/>
      <c r="PXB679" s="303"/>
      <c r="PXC679" s="303"/>
      <c r="PXD679" s="303"/>
      <c r="PXE679" s="303"/>
      <c r="PXF679" s="303"/>
      <c r="PXG679" s="303"/>
      <c r="PXH679" s="303"/>
      <c r="PXI679" s="303"/>
      <c r="PXJ679" s="303"/>
      <c r="PXK679" s="303"/>
      <c r="PXL679" s="303"/>
      <c r="PXM679" s="303"/>
      <c r="PXN679" s="303"/>
      <c r="PXO679" s="303"/>
      <c r="PXP679" s="303"/>
      <c r="PXQ679" s="303"/>
      <c r="PXR679" s="303"/>
      <c r="PXS679" s="303"/>
      <c r="PXT679" s="303"/>
      <c r="PXU679" s="303"/>
      <c r="PXV679" s="303"/>
      <c r="PXW679" s="303"/>
      <c r="PXX679" s="303"/>
      <c r="PXY679" s="303"/>
      <c r="PXZ679" s="303"/>
      <c r="PYA679" s="303"/>
      <c r="PYB679" s="303"/>
      <c r="PYC679" s="303"/>
      <c r="PYD679" s="303"/>
      <c r="PYE679" s="303"/>
      <c r="PYF679" s="303"/>
      <c r="PYG679" s="303"/>
      <c r="PYH679" s="303"/>
      <c r="PYI679" s="303"/>
      <c r="PYJ679" s="303"/>
      <c r="PYK679" s="303"/>
      <c r="PYL679" s="303"/>
      <c r="PYM679" s="303"/>
      <c r="PYN679" s="303"/>
      <c r="PYO679" s="303"/>
      <c r="PYP679" s="303"/>
      <c r="PYQ679" s="303"/>
      <c r="PYR679" s="303"/>
      <c r="PYS679" s="303"/>
      <c r="PYT679" s="303"/>
      <c r="PYU679" s="303"/>
      <c r="PYV679" s="303"/>
      <c r="PYW679" s="303"/>
      <c r="PYX679" s="303"/>
      <c r="PYY679" s="303"/>
      <c r="PYZ679" s="303"/>
      <c r="PZA679" s="303"/>
      <c r="PZB679" s="303"/>
      <c r="PZC679" s="303"/>
      <c r="PZD679" s="303"/>
      <c r="PZE679" s="303"/>
      <c r="PZF679" s="303"/>
      <c r="PZG679" s="303"/>
      <c r="PZH679" s="303"/>
      <c r="PZI679" s="303"/>
      <c r="PZJ679" s="303"/>
      <c r="PZK679" s="303"/>
      <c r="PZL679" s="303"/>
      <c r="PZM679" s="303"/>
      <c r="PZN679" s="303"/>
      <c r="PZO679" s="303"/>
      <c r="PZP679" s="303"/>
      <c r="PZQ679" s="303"/>
      <c r="PZR679" s="303"/>
      <c r="PZS679" s="303"/>
      <c r="PZT679" s="303"/>
      <c r="PZU679" s="303"/>
      <c r="PZV679" s="303"/>
      <c r="PZW679" s="303"/>
      <c r="PZX679" s="303"/>
      <c r="PZY679" s="303"/>
      <c r="PZZ679" s="303"/>
      <c r="QAA679" s="303"/>
      <c r="QAB679" s="303"/>
      <c r="QAC679" s="303"/>
      <c r="QAD679" s="303"/>
      <c r="QAE679" s="303"/>
      <c r="QAF679" s="303"/>
      <c r="QAG679" s="303"/>
      <c r="QAH679" s="303"/>
      <c r="QAI679" s="303"/>
      <c r="QAJ679" s="303"/>
      <c r="QAK679" s="303"/>
      <c r="QAL679" s="303"/>
      <c r="QAM679" s="303"/>
      <c r="QAN679" s="303"/>
      <c r="QAO679" s="303"/>
      <c r="QAP679" s="303"/>
      <c r="QAQ679" s="303"/>
      <c r="QAR679" s="303"/>
      <c r="QAS679" s="303"/>
      <c r="QAT679" s="303"/>
      <c r="QAU679" s="303"/>
      <c r="QAV679" s="303"/>
      <c r="QAW679" s="303"/>
      <c r="QAX679" s="303"/>
      <c r="QAY679" s="303"/>
      <c r="QAZ679" s="303"/>
      <c r="QBA679" s="303"/>
      <c r="QBB679" s="303"/>
      <c r="QBC679" s="303"/>
      <c r="QBD679" s="303"/>
      <c r="QBE679" s="303"/>
      <c r="QBF679" s="303"/>
      <c r="QBG679" s="303"/>
      <c r="QBH679" s="303"/>
      <c r="QBI679" s="303"/>
      <c r="QBJ679" s="303"/>
      <c r="QBK679" s="303"/>
      <c r="QBL679" s="303"/>
      <c r="QBM679" s="303"/>
      <c r="QBN679" s="303"/>
      <c r="QBO679" s="303"/>
      <c r="QBP679" s="303"/>
      <c r="QBQ679" s="303"/>
      <c r="QBR679" s="303"/>
      <c r="QBS679" s="303"/>
      <c r="QBT679" s="303"/>
      <c r="QBU679" s="303"/>
      <c r="QBV679" s="303"/>
      <c r="QBW679" s="303"/>
      <c r="QBX679" s="303"/>
      <c r="QBY679" s="303"/>
      <c r="QBZ679" s="303"/>
      <c r="QCA679" s="303"/>
      <c r="QCB679" s="303"/>
      <c r="QCC679" s="303"/>
      <c r="QCD679" s="303"/>
      <c r="QCE679" s="303"/>
      <c r="QCF679" s="303"/>
      <c r="QCG679" s="303"/>
      <c r="QCH679" s="303"/>
      <c r="QCI679" s="303"/>
      <c r="QCJ679" s="303"/>
      <c r="QCK679" s="303"/>
      <c r="QCL679" s="303"/>
      <c r="QCM679" s="303"/>
      <c r="QCN679" s="303"/>
      <c r="QCO679" s="303"/>
      <c r="QCP679" s="303"/>
      <c r="QCQ679" s="303"/>
      <c r="QCR679" s="303"/>
      <c r="QCS679" s="303"/>
      <c r="QCT679" s="303"/>
      <c r="QCU679" s="303"/>
      <c r="QCV679" s="303"/>
      <c r="QCW679" s="303"/>
      <c r="QCX679" s="303"/>
      <c r="QCY679" s="303"/>
      <c r="QCZ679" s="303"/>
      <c r="QDA679" s="303"/>
      <c r="QDB679" s="303"/>
      <c r="QDC679" s="303"/>
      <c r="QDD679" s="303"/>
      <c r="QDE679" s="303"/>
      <c r="QDF679" s="303"/>
      <c r="QDG679" s="303"/>
      <c r="QDH679" s="303"/>
      <c r="QDI679" s="303"/>
      <c r="QDJ679" s="303"/>
      <c r="QDK679" s="303"/>
      <c r="QDL679" s="303"/>
      <c r="QDM679" s="303"/>
      <c r="QDN679" s="303"/>
      <c r="QDO679" s="303"/>
      <c r="QDP679" s="303"/>
      <c r="QDQ679" s="303"/>
      <c r="QDR679" s="303"/>
      <c r="QDS679" s="303"/>
      <c r="QDT679" s="303"/>
      <c r="QDU679" s="303"/>
      <c r="QDV679" s="303"/>
      <c r="QDW679" s="303"/>
      <c r="QDX679" s="303"/>
      <c r="QDY679" s="303"/>
      <c r="QDZ679" s="303"/>
      <c r="QEA679" s="303"/>
      <c r="QEB679" s="303"/>
      <c r="QEC679" s="303"/>
      <c r="QED679" s="303"/>
      <c r="QEE679" s="303"/>
      <c r="QEF679" s="303"/>
      <c r="QEG679" s="303"/>
      <c r="QEH679" s="303"/>
      <c r="QEI679" s="303"/>
      <c r="QEJ679" s="303"/>
      <c r="QEK679" s="303"/>
      <c r="QEL679" s="303"/>
      <c r="QEM679" s="303"/>
      <c r="QEN679" s="303"/>
      <c r="QEO679" s="303"/>
      <c r="QEP679" s="303"/>
      <c r="QEQ679" s="303"/>
      <c r="QER679" s="303"/>
      <c r="QES679" s="303"/>
      <c r="QET679" s="303"/>
      <c r="QEU679" s="303"/>
      <c r="QEV679" s="303"/>
      <c r="QEW679" s="303"/>
      <c r="QEX679" s="303"/>
      <c r="QEY679" s="303"/>
      <c r="QEZ679" s="303"/>
      <c r="QFA679" s="303"/>
      <c r="QFB679" s="303"/>
      <c r="QFC679" s="303"/>
      <c r="QFD679" s="303"/>
      <c r="QFE679" s="303"/>
      <c r="QFF679" s="303"/>
      <c r="QFG679" s="303"/>
      <c r="QFH679" s="303"/>
      <c r="QFI679" s="303"/>
      <c r="QFJ679" s="303"/>
      <c r="QFK679" s="303"/>
      <c r="QFL679" s="303"/>
      <c r="QFM679" s="303"/>
      <c r="QFN679" s="303"/>
      <c r="QFO679" s="303"/>
      <c r="QFP679" s="303"/>
      <c r="QFQ679" s="303"/>
      <c r="QFR679" s="303"/>
      <c r="QFS679" s="303"/>
      <c r="QFT679" s="303"/>
      <c r="QFU679" s="303"/>
      <c r="QFV679" s="303"/>
      <c r="QFW679" s="303"/>
      <c r="QFX679" s="303"/>
      <c r="QFY679" s="303"/>
      <c r="QFZ679" s="303"/>
      <c r="QGA679" s="303"/>
      <c r="QGB679" s="303"/>
      <c r="QGC679" s="303"/>
      <c r="QGD679" s="303"/>
      <c r="QGE679" s="303"/>
      <c r="QGF679" s="303"/>
      <c r="QGG679" s="303"/>
      <c r="QGH679" s="303"/>
      <c r="QGI679" s="303"/>
      <c r="QGJ679" s="303"/>
      <c r="QGK679" s="303"/>
      <c r="QGL679" s="303"/>
      <c r="QGM679" s="303"/>
      <c r="QGN679" s="303"/>
      <c r="QGO679" s="303"/>
      <c r="QGP679" s="303"/>
      <c r="QGQ679" s="303"/>
      <c r="QGR679" s="303"/>
      <c r="QGS679" s="303"/>
      <c r="QGT679" s="303"/>
      <c r="QGU679" s="303"/>
      <c r="QGV679" s="303"/>
      <c r="QGW679" s="303"/>
      <c r="QGX679" s="303"/>
      <c r="QGY679" s="303"/>
      <c r="QGZ679" s="303"/>
      <c r="QHA679" s="303"/>
      <c r="QHB679" s="303"/>
      <c r="QHC679" s="303"/>
      <c r="QHD679" s="303"/>
      <c r="QHE679" s="303"/>
      <c r="QHF679" s="303"/>
      <c r="QHG679" s="303"/>
      <c r="QHH679" s="303"/>
      <c r="QHI679" s="303"/>
      <c r="QHJ679" s="303"/>
      <c r="QHK679" s="303"/>
      <c r="QHL679" s="303"/>
      <c r="QHM679" s="303"/>
      <c r="QHN679" s="303"/>
      <c r="QHO679" s="303"/>
      <c r="QHP679" s="303"/>
      <c r="QHQ679" s="303"/>
      <c r="QHR679" s="303"/>
      <c r="QHS679" s="303"/>
      <c r="QHT679" s="303"/>
      <c r="QHU679" s="303"/>
      <c r="QHV679" s="303"/>
      <c r="QHW679" s="303"/>
      <c r="QHX679" s="303"/>
      <c r="QHY679" s="303"/>
      <c r="QHZ679" s="303"/>
      <c r="QIA679" s="303"/>
      <c r="QIB679" s="303"/>
      <c r="QIC679" s="303"/>
      <c r="QID679" s="303"/>
      <c r="QIE679" s="303"/>
      <c r="QIF679" s="303"/>
      <c r="QIG679" s="303"/>
      <c r="QIH679" s="303"/>
      <c r="QII679" s="303"/>
      <c r="QIJ679" s="303"/>
      <c r="QIK679" s="303"/>
      <c r="QIL679" s="303"/>
      <c r="QIM679" s="303"/>
      <c r="QIN679" s="303"/>
      <c r="QIO679" s="303"/>
      <c r="QIP679" s="303"/>
      <c r="QIQ679" s="303"/>
      <c r="QIR679" s="303"/>
      <c r="QIS679" s="303"/>
      <c r="QIT679" s="303"/>
      <c r="QIU679" s="303"/>
      <c r="QIV679" s="303"/>
      <c r="QIW679" s="303"/>
      <c r="QIX679" s="303"/>
      <c r="QIY679" s="303"/>
      <c r="QIZ679" s="303"/>
      <c r="QJA679" s="303"/>
      <c r="QJB679" s="303"/>
      <c r="QJC679" s="303"/>
      <c r="QJD679" s="303"/>
      <c r="QJE679" s="303"/>
      <c r="QJF679" s="303"/>
      <c r="QJG679" s="303"/>
      <c r="QJH679" s="303"/>
      <c r="QJI679" s="303"/>
      <c r="QJJ679" s="303"/>
      <c r="QJK679" s="303"/>
      <c r="QJL679" s="303"/>
      <c r="QJM679" s="303"/>
      <c r="QJN679" s="303"/>
      <c r="QJO679" s="303"/>
      <c r="QJP679" s="303"/>
      <c r="QJQ679" s="303"/>
      <c r="QJR679" s="303"/>
      <c r="QJS679" s="303"/>
      <c r="QJT679" s="303"/>
      <c r="QJU679" s="303"/>
      <c r="QJV679" s="303"/>
      <c r="QJW679" s="303"/>
      <c r="QJX679" s="303"/>
      <c r="QJY679" s="303"/>
      <c r="QJZ679" s="303"/>
      <c r="QKA679" s="303"/>
      <c r="QKB679" s="303"/>
      <c r="QKC679" s="303"/>
      <c r="QKD679" s="303"/>
      <c r="QKE679" s="303"/>
      <c r="QKF679" s="303"/>
      <c r="QKG679" s="303"/>
      <c r="QKH679" s="303"/>
      <c r="QKI679" s="303"/>
      <c r="QKJ679" s="303"/>
      <c r="QKK679" s="303"/>
      <c r="QKL679" s="303"/>
      <c r="QKM679" s="303"/>
      <c r="QKN679" s="303"/>
      <c r="QKO679" s="303"/>
      <c r="QKP679" s="303"/>
      <c r="QKQ679" s="303"/>
      <c r="QKR679" s="303"/>
      <c r="QKS679" s="303"/>
      <c r="QKT679" s="303"/>
      <c r="QKU679" s="303"/>
      <c r="QKV679" s="303"/>
      <c r="QKW679" s="303"/>
      <c r="QKX679" s="303"/>
      <c r="QKY679" s="303"/>
      <c r="QKZ679" s="303"/>
      <c r="QLA679" s="303"/>
      <c r="QLB679" s="303"/>
      <c r="QLC679" s="303"/>
      <c r="QLD679" s="303"/>
      <c r="QLE679" s="303"/>
      <c r="QLF679" s="303"/>
      <c r="QLG679" s="303"/>
      <c r="QLH679" s="303"/>
      <c r="QLI679" s="303"/>
      <c r="QLJ679" s="303"/>
      <c r="QLK679" s="303"/>
      <c r="QLL679" s="303"/>
      <c r="QLM679" s="303"/>
      <c r="QLN679" s="303"/>
      <c r="QLO679" s="303"/>
      <c r="QLP679" s="303"/>
      <c r="QLQ679" s="303"/>
      <c r="QLR679" s="303"/>
      <c r="QLS679" s="303"/>
      <c r="QLT679" s="303"/>
      <c r="QLU679" s="303"/>
      <c r="QLV679" s="303"/>
      <c r="QLW679" s="303"/>
      <c r="QLX679" s="303"/>
      <c r="QLY679" s="303"/>
      <c r="QLZ679" s="303"/>
      <c r="QMA679" s="303"/>
      <c r="QMB679" s="303"/>
      <c r="QMC679" s="303"/>
      <c r="QMD679" s="303"/>
      <c r="QME679" s="303"/>
      <c r="QMF679" s="303"/>
      <c r="QMG679" s="303"/>
      <c r="QMH679" s="303"/>
      <c r="QMI679" s="303"/>
      <c r="QMJ679" s="303"/>
      <c r="QMK679" s="303"/>
      <c r="QML679" s="303"/>
      <c r="QMM679" s="303"/>
      <c r="QMN679" s="303"/>
      <c r="QMO679" s="303"/>
      <c r="QMP679" s="303"/>
      <c r="QMQ679" s="303"/>
      <c r="QMR679" s="303"/>
      <c r="QMS679" s="303"/>
      <c r="QMT679" s="303"/>
      <c r="QMU679" s="303"/>
      <c r="QMV679" s="303"/>
      <c r="QMW679" s="303"/>
      <c r="QMX679" s="303"/>
      <c r="QMY679" s="303"/>
      <c r="QMZ679" s="303"/>
      <c r="QNA679" s="303"/>
      <c r="QNB679" s="303"/>
      <c r="QNC679" s="303"/>
      <c r="QND679" s="303"/>
      <c r="QNE679" s="303"/>
      <c r="QNF679" s="303"/>
      <c r="QNG679" s="303"/>
      <c r="QNH679" s="303"/>
      <c r="QNI679" s="303"/>
      <c r="QNJ679" s="303"/>
      <c r="QNK679" s="303"/>
      <c r="QNL679" s="303"/>
      <c r="QNM679" s="303"/>
      <c r="QNN679" s="303"/>
      <c r="QNO679" s="303"/>
      <c r="QNP679" s="303"/>
      <c r="QNQ679" s="303"/>
      <c r="QNR679" s="303"/>
      <c r="QNS679" s="303"/>
      <c r="QNT679" s="303"/>
      <c r="QNU679" s="303"/>
      <c r="QNV679" s="303"/>
      <c r="QNW679" s="303"/>
      <c r="QNX679" s="303"/>
      <c r="QNY679" s="303"/>
      <c r="QNZ679" s="303"/>
      <c r="QOA679" s="303"/>
      <c r="QOB679" s="303"/>
      <c r="QOC679" s="303"/>
      <c r="QOD679" s="303"/>
      <c r="QOE679" s="303"/>
      <c r="QOF679" s="303"/>
      <c r="QOG679" s="303"/>
      <c r="QOH679" s="303"/>
      <c r="QOI679" s="303"/>
      <c r="QOJ679" s="303"/>
      <c r="QOK679" s="303"/>
      <c r="QOL679" s="303"/>
      <c r="QOM679" s="303"/>
      <c r="QON679" s="303"/>
      <c r="QOO679" s="303"/>
      <c r="QOP679" s="303"/>
      <c r="QOQ679" s="303"/>
      <c r="QOR679" s="303"/>
      <c r="QOS679" s="303"/>
      <c r="QOT679" s="303"/>
      <c r="QOU679" s="303"/>
      <c r="QOV679" s="303"/>
      <c r="QOW679" s="303"/>
      <c r="QOX679" s="303"/>
      <c r="QOY679" s="303"/>
      <c r="QOZ679" s="303"/>
      <c r="QPA679" s="303"/>
      <c r="QPB679" s="303"/>
      <c r="QPC679" s="303"/>
      <c r="QPD679" s="303"/>
      <c r="QPE679" s="303"/>
      <c r="QPF679" s="303"/>
      <c r="QPG679" s="303"/>
      <c r="QPH679" s="303"/>
      <c r="QPI679" s="303"/>
      <c r="QPJ679" s="303"/>
      <c r="QPK679" s="303"/>
      <c r="QPL679" s="303"/>
      <c r="QPM679" s="303"/>
      <c r="QPN679" s="303"/>
      <c r="QPO679" s="303"/>
      <c r="QPP679" s="303"/>
      <c r="QPQ679" s="303"/>
      <c r="QPR679" s="303"/>
      <c r="QPS679" s="303"/>
      <c r="QPT679" s="303"/>
      <c r="QPU679" s="303"/>
      <c r="QPV679" s="303"/>
      <c r="QPW679" s="303"/>
      <c r="QPX679" s="303"/>
      <c r="QPY679" s="303"/>
      <c r="QPZ679" s="303"/>
      <c r="QQA679" s="303"/>
      <c r="QQB679" s="303"/>
      <c r="QQC679" s="303"/>
      <c r="QQD679" s="303"/>
      <c r="QQE679" s="303"/>
      <c r="QQF679" s="303"/>
      <c r="QQG679" s="303"/>
      <c r="QQH679" s="303"/>
      <c r="QQI679" s="303"/>
      <c r="QQJ679" s="303"/>
      <c r="QQK679" s="303"/>
      <c r="QQL679" s="303"/>
      <c r="QQM679" s="303"/>
      <c r="QQN679" s="303"/>
      <c r="QQO679" s="303"/>
      <c r="QQP679" s="303"/>
      <c r="QQQ679" s="303"/>
      <c r="QQR679" s="303"/>
      <c r="QQS679" s="303"/>
      <c r="QQT679" s="303"/>
      <c r="QQU679" s="303"/>
      <c r="QQV679" s="303"/>
      <c r="QQW679" s="303"/>
      <c r="QQX679" s="303"/>
      <c r="QQY679" s="303"/>
      <c r="QQZ679" s="303"/>
      <c r="QRA679" s="303"/>
      <c r="QRB679" s="303"/>
      <c r="QRC679" s="303"/>
      <c r="QRD679" s="303"/>
      <c r="QRE679" s="303"/>
      <c r="QRF679" s="303"/>
      <c r="QRG679" s="303"/>
      <c r="QRH679" s="303"/>
      <c r="QRI679" s="303"/>
      <c r="QRJ679" s="303"/>
      <c r="QRK679" s="303"/>
      <c r="QRL679" s="303"/>
      <c r="QRM679" s="303"/>
      <c r="QRN679" s="303"/>
      <c r="QRO679" s="303"/>
      <c r="QRP679" s="303"/>
      <c r="QRQ679" s="303"/>
      <c r="QRR679" s="303"/>
      <c r="QRS679" s="303"/>
      <c r="QRT679" s="303"/>
      <c r="QRU679" s="303"/>
      <c r="QRV679" s="303"/>
      <c r="QRW679" s="303"/>
      <c r="QRX679" s="303"/>
      <c r="QRY679" s="303"/>
      <c r="QRZ679" s="303"/>
      <c r="QSA679" s="303"/>
      <c r="QSB679" s="303"/>
      <c r="QSC679" s="303"/>
      <c r="QSD679" s="303"/>
      <c r="QSE679" s="303"/>
      <c r="QSF679" s="303"/>
      <c r="QSG679" s="303"/>
      <c r="QSH679" s="303"/>
      <c r="QSI679" s="303"/>
      <c r="QSJ679" s="303"/>
      <c r="QSK679" s="303"/>
      <c r="QSL679" s="303"/>
      <c r="QSM679" s="303"/>
      <c r="QSN679" s="303"/>
      <c r="QSO679" s="303"/>
      <c r="QSP679" s="303"/>
      <c r="QSQ679" s="303"/>
      <c r="QSR679" s="303"/>
      <c r="QSS679" s="303"/>
      <c r="QST679" s="303"/>
      <c r="QSU679" s="303"/>
      <c r="QSV679" s="303"/>
      <c r="QSW679" s="303"/>
      <c r="QSX679" s="303"/>
      <c r="QSY679" s="303"/>
      <c r="QSZ679" s="303"/>
      <c r="QTA679" s="303"/>
      <c r="QTB679" s="303"/>
      <c r="QTC679" s="303"/>
      <c r="QTD679" s="303"/>
      <c r="QTE679" s="303"/>
      <c r="QTF679" s="303"/>
      <c r="QTG679" s="303"/>
      <c r="QTH679" s="303"/>
      <c r="QTI679" s="303"/>
      <c r="QTJ679" s="303"/>
      <c r="QTK679" s="303"/>
      <c r="QTL679" s="303"/>
      <c r="QTM679" s="303"/>
      <c r="QTN679" s="303"/>
      <c r="QTO679" s="303"/>
      <c r="QTP679" s="303"/>
      <c r="QTQ679" s="303"/>
      <c r="QTR679" s="303"/>
      <c r="QTS679" s="303"/>
      <c r="QTT679" s="303"/>
      <c r="QTU679" s="303"/>
      <c r="QTV679" s="303"/>
      <c r="QTW679" s="303"/>
      <c r="QTX679" s="303"/>
      <c r="QTY679" s="303"/>
      <c r="QTZ679" s="303"/>
      <c r="QUA679" s="303"/>
      <c r="QUB679" s="303"/>
      <c r="QUC679" s="303"/>
      <c r="QUD679" s="303"/>
      <c r="QUE679" s="303"/>
      <c r="QUF679" s="303"/>
      <c r="QUG679" s="303"/>
      <c r="QUH679" s="303"/>
      <c r="QUI679" s="303"/>
      <c r="QUJ679" s="303"/>
      <c r="QUK679" s="303"/>
      <c r="QUL679" s="303"/>
      <c r="QUM679" s="303"/>
      <c r="QUN679" s="303"/>
      <c r="QUO679" s="303"/>
      <c r="QUP679" s="303"/>
      <c r="QUQ679" s="303"/>
      <c r="QUR679" s="303"/>
      <c r="QUS679" s="303"/>
      <c r="QUT679" s="303"/>
      <c r="QUU679" s="303"/>
      <c r="QUV679" s="303"/>
      <c r="QUW679" s="303"/>
      <c r="QUX679" s="303"/>
      <c r="QUY679" s="303"/>
      <c r="QUZ679" s="303"/>
      <c r="QVA679" s="303"/>
      <c r="QVB679" s="303"/>
      <c r="QVC679" s="303"/>
      <c r="QVD679" s="303"/>
      <c r="QVE679" s="303"/>
      <c r="QVF679" s="303"/>
      <c r="QVG679" s="303"/>
      <c r="QVH679" s="303"/>
      <c r="QVI679" s="303"/>
      <c r="QVJ679" s="303"/>
      <c r="QVK679" s="303"/>
      <c r="QVL679" s="303"/>
      <c r="QVM679" s="303"/>
      <c r="QVN679" s="303"/>
      <c r="QVO679" s="303"/>
      <c r="QVP679" s="303"/>
      <c r="QVQ679" s="303"/>
      <c r="QVR679" s="303"/>
      <c r="QVS679" s="303"/>
      <c r="QVT679" s="303"/>
      <c r="QVU679" s="303"/>
      <c r="QVV679" s="303"/>
      <c r="QVW679" s="303"/>
      <c r="QVX679" s="303"/>
      <c r="QVY679" s="303"/>
      <c r="QVZ679" s="303"/>
      <c r="QWA679" s="303"/>
      <c r="QWB679" s="303"/>
      <c r="QWC679" s="303"/>
      <c r="QWD679" s="303"/>
      <c r="QWE679" s="303"/>
      <c r="QWF679" s="303"/>
      <c r="QWG679" s="303"/>
      <c r="QWH679" s="303"/>
      <c r="QWI679" s="303"/>
      <c r="QWJ679" s="303"/>
      <c r="QWK679" s="303"/>
      <c r="QWL679" s="303"/>
      <c r="QWM679" s="303"/>
      <c r="QWN679" s="303"/>
      <c r="QWO679" s="303"/>
      <c r="QWP679" s="303"/>
      <c r="QWQ679" s="303"/>
      <c r="QWR679" s="303"/>
      <c r="QWS679" s="303"/>
      <c r="QWT679" s="303"/>
      <c r="QWU679" s="303"/>
      <c r="QWV679" s="303"/>
      <c r="QWW679" s="303"/>
      <c r="QWX679" s="303"/>
      <c r="QWY679" s="303"/>
      <c r="QWZ679" s="303"/>
      <c r="QXA679" s="303"/>
      <c r="QXB679" s="303"/>
      <c r="QXC679" s="303"/>
      <c r="QXD679" s="303"/>
      <c r="QXE679" s="303"/>
      <c r="QXF679" s="303"/>
      <c r="QXG679" s="303"/>
      <c r="QXH679" s="303"/>
      <c r="QXI679" s="303"/>
      <c r="QXJ679" s="303"/>
      <c r="QXK679" s="303"/>
      <c r="QXL679" s="303"/>
      <c r="QXM679" s="303"/>
      <c r="QXN679" s="303"/>
      <c r="QXO679" s="303"/>
      <c r="QXP679" s="303"/>
      <c r="QXQ679" s="303"/>
      <c r="QXR679" s="303"/>
      <c r="QXS679" s="303"/>
      <c r="QXT679" s="303"/>
      <c r="QXU679" s="303"/>
      <c r="QXV679" s="303"/>
      <c r="QXW679" s="303"/>
      <c r="QXX679" s="303"/>
      <c r="QXY679" s="303"/>
      <c r="QXZ679" s="303"/>
      <c r="QYA679" s="303"/>
      <c r="QYB679" s="303"/>
      <c r="QYC679" s="303"/>
      <c r="QYD679" s="303"/>
      <c r="QYE679" s="303"/>
      <c r="QYF679" s="303"/>
      <c r="QYG679" s="303"/>
      <c r="QYH679" s="303"/>
      <c r="QYI679" s="303"/>
      <c r="QYJ679" s="303"/>
      <c r="QYK679" s="303"/>
      <c r="QYL679" s="303"/>
      <c r="QYM679" s="303"/>
      <c r="QYN679" s="303"/>
      <c r="QYO679" s="303"/>
      <c r="QYP679" s="303"/>
      <c r="QYQ679" s="303"/>
      <c r="QYR679" s="303"/>
      <c r="QYS679" s="303"/>
      <c r="QYT679" s="303"/>
      <c r="QYU679" s="303"/>
      <c r="QYV679" s="303"/>
      <c r="QYW679" s="303"/>
      <c r="QYX679" s="303"/>
      <c r="QYY679" s="303"/>
      <c r="QYZ679" s="303"/>
      <c r="QZA679" s="303"/>
      <c r="QZB679" s="303"/>
      <c r="QZC679" s="303"/>
      <c r="QZD679" s="303"/>
      <c r="QZE679" s="303"/>
      <c r="QZF679" s="303"/>
      <c r="QZG679" s="303"/>
      <c r="QZH679" s="303"/>
      <c r="QZI679" s="303"/>
      <c r="QZJ679" s="303"/>
      <c r="QZK679" s="303"/>
      <c r="QZL679" s="303"/>
      <c r="QZM679" s="303"/>
      <c r="QZN679" s="303"/>
      <c r="QZO679" s="303"/>
      <c r="QZP679" s="303"/>
      <c r="QZQ679" s="303"/>
      <c r="QZR679" s="303"/>
      <c r="QZS679" s="303"/>
      <c r="QZT679" s="303"/>
      <c r="QZU679" s="303"/>
      <c r="QZV679" s="303"/>
      <c r="QZW679" s="303"/>
      <c r="QZX679" s="303"/>
      <c r="QZY679" s="303"/>
      <c r="QZZ679" s="303"/>
      <c r="RAA679" s="303"/>
      <c r="RAB679" s="303"/>
      <c r="RAC679" s="303"/>
      <c r="RAD679" s="303"/>
      <c r="RAE679" s="303"/>
      <c r="RAF679" s="303"/>
      <c r="RAG679" s="303"/>
      <c r="RAH679" s="303"/>
      <c r="RAI679" s="303"/>
      <c r="RAJ679" s="303"/>
      <c r="RAK679" s="303"/>
      <c r="RAL679" s="303"/>
      <c r="RAM679" s="303"/>
      <c r="RAN679" s="303"/>
      <c r="RAO679" s="303"/>
      <c r="RAP679" s="303"/>
      <c r="RAQ679" s="303"/>
      <c r="RAR679" s="303"/>
      <c r="RAS679" s="303"/>
      <c r="RAT679" s="303"/>
      <c r="RAU679" s="303"/>
      <c r="RAV679" s="303"/>
      <c r="RAW679" s="303"/>
      <c r="RAX679" s="303"/>
      <c r="RAY679" s="303"/>
      <c r="RAZ679" s="303"/>
      <c r="RBA679" s="303"/>
      <c r="RBB679" s="303"/>
      <c r="RBC679" s="303"/>
      <c r="RBD679" s="303"/>
      <c r="RBE679" s="303"/>
      <c r="RBF679" s="303"/>
      <c r="RBG679" s="303"/>
      <c r="RBH679" s="303"/>
      <c r="RBI679" s="303"/>
      <c r="RBJ679" s="303"/>
      <c r="RBK679" s="303"/>
      <c r="RBL679" s="303"/>
      <c r="RBM679" s="303"/>
      <c r="RBN679" s="303"/>
      <c r="RBO679" s="303"/>
      <c r="RBP679" s="303"/>
      <c r="RBQ679" s="303"/>
      <c r="RBR679" s="303"/>
      <c r="RBS679" s="303"/>
      <c r="RBT679" s="303"/>
      <c r="RBU679" s="303"/>
      <c r="RBV679" s="303"/>
      <c r="RBW679" s="303"/>
      <c r="RBX679" s="303"/>
      <c r="RBY679" s="303"/>
      <c r="RBZ679" s="303"/>
      <c r="RCA679" s="303"/>
      <c r="RCB679" s="303"/>
      <c r="RCC679" s="303"/>
      <c r="RCD679" s="303"/>
      <c r="RCE679" s="303"/>
      <c r="RCF679" s="303"/>
      <c r="RCG679" s="303"/>
      <c r="RCH679" s="303"/>
      <c r="RCI679" s="303"/>
      <c r="RCJ679" s="303"/>
      <c r="RCK679" s="303"/>
      <c r="RCL679" s="303"/>
      <c r="RCM679" s="303"/>
      <c r="RCN679" s="303"/>
      <c r="RCO679" s="303"/>
      <c r="RCP679" s="303"/>
      <c r="RCQ679" s="303"/>
      <c r="RCR679" s="303"/>
      <c r="RCS679" s="303"/>
      <c r="RCT679" s="303"/>
      <c r="RCU679" s="303"/>
      <c r="RCV679" s="303"/>
      <c r="RCW679" s="303"/>
      <c r="RCX679" s="303"/>
      <c r="RCY679" s="303"/>
      <c r="RCZ679" s="303"/>
      <c r="RDA679" s="303"/>
      <c r="RDB679" s="303"/>
      <c r="RDC679" s="303"/>
      <c r="RDD679" s="303"/>
      <c r="RDE679" s="303"/>
      <c r="RDF679" s="303"/>
      <c r="RDG679" s="303"/>
      <c r="RDH679" s="303"/>
      <c r="RDI679" s="303"/>
      <c r="RDJ679" s="303"/>
      <c r="RDK679" s="303"/>
      <c r="RDL679" s="303"/>
      <c r="RDM679" s="303"/>
      <c r="RDN679" s="303"/>
      <c r="RDO679" s="303"/>
      <c r="RDP679" s="303"/>
      <c r="RDQ679" s="303"/>
      <c r="RDR679" s="303"/>
      <c r="RDS679" s="303"/>
      <c r="RDT679" s="303"/>
      <c r="RDU679" s="303"/>
      <c r="RDV679" s="303"/>
      <c r="RDW679" s="303"/>
      <c r="RDX679" s="303"/>
      <c r="RDY679" s="303"/>
      <c r="RDZ679" s="303"/>
      <c r="REA679" s="303"/>
      <c r="REB679" s="303"/>
      <c r="REC679" s="303"/>
      <c r="RED679" s="303"/>
      <c r="REE679" s="303"/>
      <c r="REF679" s="303"/>
      <c r="REG679" s="303"/>
      <c r="REH679" s="303"/>
      <c r="REI679" s="303"/>
      <c r="REJ679" s="303"/>
      <c r="REK679" s="303"/>
      <c r="REL679" s="303"/>
      <c r="REM679" s="303"/>
      <c r="REN679" s="303"/>
      <c r="REO679" s="303"/>
      <c r="REP679" s="303"/>
      <c r="REQ679" s="303"/>
      <c r="RER679" s="303"/>
      <c r="RES679" s="303"/>
      <c r="RET679" s="303"/>
      <c r="REU679" s="303"/>
      <c r="REV679" s="303"/>
      <c r="REW679" s="303"/>
      <c r="REX679" s="303"/>
      <c r="REY679" s="303"/>
      <c r="REZ679" s="303"/>
      <c r="RFA679" s="303"/>
      <c r="RFB679" s="303"/>
      <c r="RFC679" s="303"/>
      <c r="RFD679" s="303"/>
      <c r="RFE679" s="303"/>
      <c r="RFF679" s="303"/>
      <c r="RFG679" s="303"/>
      <c r="RFH679" s="303"/>
      <c r="RFI679" s="303"/>
      <c r="RFJ679" s="303"/>
      <c r="RFK679" s="303"/>
      <c r="RFL679" s="303"/>
      <c r="RFM679" s="303"/>
      <c r="RFN679" s="303"/>
      <c r="RFO679" s="303"/>
      <c r="RFP679" s="303"/>
      <c r="RFQ679" s="303"/>
      <c r="RFR679" s="303"/>
      <c r="RFS679" s="303"/>
      <c r="RFT679" s="303"/>
      <c r="RFU679" s="303"/>
      <c r="RFV679" s="303"/>
      <c r="RFW679" s="303"/>
      <c r="RFX679" s="303"/>
      <c r="RFY679" s="303"/>
      <c r="RFZ679" s="303"/>
      <c r="RGA679" s="303"/>
      <c r="RGB679" s="303"/>
      <c r="RGC679" s="303"/>
      <c r="RGD679" s="303"/>
      <c r="RGE679" s="303"/>
      <c r="RGF679" s="303"/>
      <c r="RGG679" s="303"/>
      <c r="RGH679" s="303"/>
      <c r="RGI679" s="303"/>
      <c r="RGJ679" s="303"/>
      <c r="RGK679" s="303"/>
      <c r="RGL679" s="303"/>
      <c r="RGM679" s="303"/>
      <c r="RGN679" s="303"/>
      <c r="RGO679" s="303"/>
      <c r="RGP679" s="303"/>
      <c r="RGQ679" s="303"/>
      <c r="RGR679" s="303"/>
      <c r="RGS679" s="303"/>
      <c r="RGT679" s="303"/>
      <c r="RGU679" s="303"/>
      <c r="RGV679" s="303"/>
      <c r="RGW679" s="303"/>
      <c r="RGX679" s="303"/>
      <c r="RGY679" s="303"/>
      <c r="RGZ679" s="303"/>
      <c r="RHA679" s="303"/>
      <c r="RHB679" s="303"/>
      <c r="RHC679" s="303"/>
      <c r="RHD679" s="303"/>
      <c r="RHE679" s="303"/>
      <c r="RHF679" s="303"/>
      <c r="RHG679" s="303"/>
      <c r="RHH679" s="303"/>
      <c r="RHI679" s="303"/>
      <c r="RHJ679" s="303"/>
      <c r="RHK679" s="303"/>
      <c r="RHL679" s="303"/>
      <c r="RHM679" s="303"/>
      <c r="RHN679" s="303"/>
      <c r="RHO679" s="303"/>
      <c r="RHP679" s="303"/>
      <c r="RHQ679" s="303"/>
      <c r="RHR679" s="303"/>
      <c r="RHS679" s="303"/>
      <c r="RHT679" s="303"/>
      <c r="RHU679" s="303"/>
      <c r="RHV679" s="303"/>
      <c r="RHW679" s="303"/>
      <c r="RHX679" s="303"/>
      <c r="RHY679" s="303"/>
      <c r="RHZ679" s="303"/>
      <c r="RIA679" s="303"/>
      <c r="RIB679" s="303"/>
      <c r="RIC679" s="303"/>
      <c r="RID679" s="303"/>
      <c r="RIE679" s="303"/>
      <c r="RIF679" s="303"/>
      <c r="RIG679" s="303"/>
      <c r="RIH679" s="303"/>
      <c r="RII679" s="303"/>
      <c r="RIJ679" s="303"/>
      <c r="RIK679" s="303"/>
      <c r="RIL679" s="303"/>
      <c r="RIM679" s="303"/>
      <c r="RIN679" s="303"/>
      <c r="RIO679" s="303"/>
      <c r="RIP679" s="303"/>
      <c r="RIQ679" s="303"/>
      <c r="RIR679" s="303"/>
      <c r="RIS679" s="303"/>
      <c r="RIT679" s="303"/>
      <c r="RIU679" s="303"/>
      <c r="RIV679" s="303"/>
      <c r="RIW679" s="303"/>
      <c r="RIX679" s="303"/>
      <c r="RIY679" s="303"/>
      <c r="RIZ679" s="303"/>
      <c r="RJA679" s="303"/>
      <c r="RJB679" s="303"/>
      <c r="RJC679" s="303"/>
      <c r="RJD679" s="303"/>
      <c r="RJE679" s="303"/>
      <c r="RJF679" s="303"/>
      <c r="RJG679" s="303"/>
      <c r="RJH679" s="303"/>
      <c r="RJI679" s="303"/>
      <c r="RJJ679" s="303"/>
      <c r="RJK679" s="303"/>
      <c r="RJL679" s="303"/>
      <c r="RJM679" s="303"/>
      <c r="RJN679" s="303"/>
      <c r="RJO679" s="303"/>
      <c r="RJP679" s="303"/>
      <c r="RJQ679" s="303"/>
      <c r="RJR679" s="303"/>
      <c r="RJS679" s="303"/>
      <c r="RJT679" s="303"/>
      <c r="RJU679" s="303"/>
      <c r="RJV679" s="303"/>
      <c r="RJW679" s="303"/>
      <c r="RJX679" s="303"/>
      <c r="RJY679" s="303"/>
      <c r="RJZ679" s="303"/>
      <c r="RKA679" s="303"/>
      <c r="RKB679" s="303"/>
      <c r="RKC679" s="303"/>
      <c r="RKD679" s="303"/>
      <c r="RKE679" s="303"/>
      <c r="RKF679" s="303"/>
      <c r="RKG679" s="303"/>
      <c r="RKH679" s="303"/>
      <c r="RKI679" s="303"/>
      <c r="RKJ679" s="303"/>
      <c r="RKK679" s="303"/>
      <c r="RKL679" s="303"/>
      <c r="RKM679" s="303"/>
      <c r="RKN679" s="303"/>
      <c r="RKO679" s="303"/>
      <c r="RKP679" s="303"/>
      <c r="RKQ679" s="303"/>
      <c r="RKR679" s="303"/>
      <c r="RKS679" s="303"/>
      <c r="RKT679" s="303"/>
      <c r="RKU679" s="303"/>
      <c r="RKV679" s="303"/>
      <c r="RKW679" s="303"/>
      <c r="RKX679" s="303"/>
      <c r="RKY679" s="303"/>
      <c r="RKZ679" s="303"/>
      <c r="RLA679" s="303"/>
      <c r="RLB679" s="303"/>
      <c r="RLC679" s="303"/>
      <c r="RLD679" s="303"/>
      <c r="RLE679" s="303"/>
      <c r="RLF679" s="303"/>
      <c r="RLG679" s="303"/>
      <c r="RLH679" s="303"/>
      <c r="RLI679" s="303"/>
      <c r="RLJ679" s="303"/>
      <c r="RLK679" s="303"/>
      <c r="RLL679" s="303"/>
      <c r="RLM679" s="303"/>
      <c r="RLN679" s="303"/>
      <c r="RLO679" s="303"/>
      <c r="RLP679" s="303"/>
      <c r="RLQ679" s="303"/>
      <c r="RLR679" s="303"/>
      <c r="RLS679" s="303"/>
      <c r="RLT679" s="303"/>
      <c r="RLU679" s="303"/>
      <c r="RLV679" s="303"/>
      <c r="RLW679" s="303"/>
      <c r="RLX679" s="303"/>
      <c r="RLY679" s="303"/>
      <c r="RLZ679" s="303"/>
      <c r="RMA679" s="303"/>
      <c r="RMB679" s="303"/>
      <c r="RMC679" s="303"/>
      <c r="RMD679" s="303"/>
      <c r="RME679" s="303"/>
      <c r="RMF679" s="303"/>
      <c r="RMG679" s="303"/>
      <c r="RMH679" s="303"/>
      <c r="RMI679" s="303"/>
      <c r="RMJ679" s="303"/>
      <c r="RMK679" s="303"/>
      <c r="RML679" s="303"/>
      <c r="RMM679" s="303"/>
      <c r="RMN679" s="303"/>
      <c r="RMO679" s="303"/>
      <c r="RMP679" s="303"/>
      <c r="RMQ679" s="303"/>
      <c r="RMR679" s="303"/>
      <c r="RMS679" s="303"/>
      <c r="RMT679" s="303"/>
      <c r="RMU679" s="303"/>
      <c r="RMV679" s="303"/>
      <c r="RMW679" s="303"/>
      <c r="RMX679" s="303"/>
      <c r="RMY679" s="303"/>
      <c r="RMZ679" s="303"/>
      <c r="RNA679" s="303"/>
      <c r="RNB679" s="303"/>
      <c r="RNC679" s="303"/>
      <c r="RND679" s="303"/>
      <c r="RNE679" s="303"/>
      <c r="RNF679" s="303"/>
      <c r="RNG679" s="303"/>
      <c r="RNH679" s="303"/>
      <c r="RNI679" s="303"/>
      <c r="RNJ679" s="303"/>
      <c r="RNK679" s="303"/>
      <c r="RNL679" s="303"/>
      <c r="RNM679" s="303"/>
      <c r="RNN679" s="303"/>
      <c r="RNO679" s="303"/>
      <c r="RNP679" s="303"/>
      <c r="RNQ679" s="303"/>
      <c r="RNR679" s="303"/>
      <c r="RNS679" s="303"/>
      <c r="RNT679" s="303"/>
      <c r="RNU679" s="303"/>
      <c r="RNV679" s="303"/>
      <c r="RNW679" s="303"/>
      <c r="RNX679" s="303"/>
      <c r="RNY679" s="303"/>
      <c r="RNZ679" s="303"/>
      <c r="ROA679" s="303"/>
      <c r="ROB679" s="303"/>
      <c r="ROC679" s="303"/>
      <c r="ROD679" s="303"/>
      <c r="ROE679" s="303"/>
      <c r="ROF679" s="303"/>
      <c r="ROG679" s="303"/>
      <c r="ROH679" s="303"/>
      <c r="ROI679" s="303"/>
      <c r="ROJ679" s="303"/>
      <c r="ROK679" s="303"/>
      <c r="ROL679" s="303"/>
      <c r="ROM679" s="303"/>
      <c r="RON679" s="303"/>
      <c r="ROO679" s="303"/>
      <c r="ROP679" s="303"/>
      <c r="ROQ679" s="303"/>
      <c r="ROR679" s="303"/>
      <c r="ROS679" s="303"/>
      <c r="ROT679" s="303"/>
      <c r="ROU679" s="303"/>
      <c r="ROV679" s="303"/>
      <c r="ROW679" s="303"/>
      <c r="ROX679" s="303"/>
      <c r="ROY679" s="303"/>
      <c r="ROZ679" s="303"/>
      <c r="RPA679" s="303"/>
      <c r="RPB679" s="303"/>
      <c r="RPC679" s="303"/>
      <c r="RPD679" s="303"/>
      <c r="RPE679" s="303"/>
      <c r="RPF679" s="303"/>
      <c r="RPG679" s="303"/>
      <c r="RPH679" s="303"/>
      <c r="RPI679" s="303"/>
      <c r="RPJ679" s="303"/>
      <c r="RPK679" s="303"/>
      <c r="RPL679" s="303"/>
      <c r="RPM679" s="303"/>
      <c r="RPN679" s="303"/>
      <c r="RPO679" s="303"/>
      <c r="RPP679" s="303"/>
      <c r="RPQ679" s="303"/>
      <c r="RPR679" s="303"/>
      <c r="RPS679" s="303"/>
      <c r="RPT679" s="303"/>
      <c r="RPU679" s="303"/>
      <c r="RPV679" s="303"/>
      <c r="RPW679" s="303"/>
      <c r="RPX679" s="303"/>
      <c r="RPY679" s="303"/>
      <c r="RPZ679" s="303"/>
      <c r="RQA679" s="303"/>
      <c r="RQB679" s="303"/>
      <c r="RQC679" s="303"/>
      <c r="RQD679" s="303"/>
      <c r="RQE679" s="303"/>
      <c r="RQF679" s="303"/>
      <c r="RQG679" s="303"/>
      <c r="RQH679" s="303"/>
      <c r="RQI679" s="303"/>
      <c r="RQJ679" s="303"/>
      <c r="RQK679" s="303"/>
      <c r="RQL679" s="303"/>
      <c r="RQM679" s="303"/>
      <c r="RQN679" s="303"/>
      <c r="RQO679" s="303"/>
      <c r="RQP679" s="303"/>
      <c r="RQQ679" s="303"/>
      <c r="RQR679" s="303"/>
      <c r="RQS679" s="303"/>
      <c r="RQT679" s="303"/>
      <c r="RQU679" s="303"/>
      <c r="RQV679" s="303"/>
      <c r="RQW679" s="303"/>
      <c r="RQX679" s="303"/>
      <c r="RQY679" s="303"/>
      <c r="RQZ679" s="303"/>
      <c r="RRA679" s="303"/>
      <c r="RRB679" s="303"/>
      <c r="RRC679" s="303"/>
      <c r="RRD679" s="303"/>
      <c r="RRE679" s="303"/>
      <c r="RRF679" s="303"/>
      <c r="RRG679" s="303"/>
      <c r="RRH679" s="303"/>
      <c r="RRI679" s="303"/>
      <c r="RRJ679" s="303"/>
      <c r="RRK679" s="303"/>
      <c r="RRL679" s="303"/>
      <c r="RRM679" s="303"/>
      <c r="RRN679" s="303"/>
      <c r="RRO679" s="303"/>
      <c r="RRP679" s="303"/>
      <c r="RRQ679" s="303"/>
      <c r="RRR679" s="303"/>
      <c r="RRS679" s="303"/>
      <c r="RRT679" s="303"/>
      <c r="RRU679" s="303"/>
      <c r="RRV679" s="303"/>
      <c r="RRW679" s="303"/>
      <c r="RRX679" s="303"/>
      <c r="RRY679" s="303"/>
      <c r="RRZ679" s="303"/>
      <c r="RSA679" s="303"/>
      <c r="RSB679" s="303"/>
      <c r="RSC679" s="303"/>
      <c r="RSD679" s="303"/>
      <c r="RSE679" s="303"/>
      <c r="RSF679" s="303"/>
      <c r="RSG679" s="303"/>
      <c r="RSH679" s="303"/>
      <c r="RSI679" s="303"/>
      <c r="RSJ679" s="303"/>
      <c r="RSK679" s="303"/>
      <c r="RSL679" s="303"/>
      <c r="RSM679" s="303"/>
      <c r="RSN679" s="303"/>
      <c r="RSO679" s="303"/>
      <c r="RSP679" s="303"/>
      <c r="RSQ679" s="303"/>
      <c r="RSR679" s="303"/>
      <c r="RSS679" s="303"/>
      <c r="RST679" s="303"/>
      <c r="RSU679" s="303"/>
      <c r="RSV679" s="303"/>
      <c r="RSW679" s="303"/>
      <c r="RSX679" s="303"/>
      <c r="RSY679" s="303"/>
      <c r="RSZ679" s="303"/>
      <c r="RTA679" s="303"/>
      <c r="RTB679" s="303"/>
      <c r="RTC679" s="303"/>
      <c r="RTD679" s="303"/>
      <c r="RTE679" s="303"/>
      <c r="RTF679" s="303"/>
      <c r="RTG679" s="303"/>
      <c r="RTH679" s="303"/>
      <c r="RTI679" s="303"/>
      <c r="RTJ679" s="303"/>
      <c r="RTK679" s="303"/>
      <c r="RTL679" s="303"/>
      <c r="RTM679" s="303"/>
      <c r="RTN679" s="303"/>
      <c r="RTO679" s="303"/>
      <c r="RTP679" s="303"/>
      <c r="RTQ679" s="303"/>
      <c r="RTR679" s="303"/>
      <c r="RTS679" s="303"/>
      <c r="RTT679" s="303"/>
      <c r="RTU679" s="303"/>
      <c r="RTV679" s="303"/>
      <c r="RTW679" s="303"/>
      <c r="RTX679" s="303"/>
      <c r="RTY679" s="303"/>
      <c r="RTZ679" s="303"/>
      <c r="RUA679" s="303"/>
      <c r="RUB679" s="303"/>
      <c r="RUC679" s="303"/>
      <c r="RUD679" s="303"/>
      <c r="RUE679" s="303"/>
      <c r="RUF679" s="303"/>
      <c r="RUG679" s="303"/>
      <c r="RUH679" s="303"/>
      <c r="RUI679" s="303"/>
      <c r="RUJ679" s="303"/>
      <c r="RUK679" s="303"/>
      <c r="RUL679" s="303"/>
      <c r="RUM679" s="303"/>
      <c r="RUN679" s="303"/>
      <c r="RUO679" s="303"/>
      <c r="RUP679" s="303"/>
      <c r="RUQ679" s="303"/>
      <c r="RUR679" s="303"/>
      <c r="RUS679" s="303"/>
      <c r="RUT679" s="303"/>
      <c r="RUU679" s="303"/>
      <c r="RUV679" s="303"/>
      <c r="RUW679" s="303"/>
      <c r="RUX679" s="303"/>
      <c r="RUY679" s="303"/>
      <c r="RUZ679" s="303"/>
      <c r="RVA679" s="303"/>
      <c r="RVB679" s="303"/>
      <c r="RVC679" s="303"/>
      <c r="RVD679" s="303"/>
      <c r="RVE679" s="303"/>
      <c r="RVF679" s="303"/>
      <c r="RVG679" s="303"/>
      <c r="RVH679" s="303"/>
      <c r="RVI679" s="303"/>
      <c r="RVJ679" s="303"/>
      <c r="RVK679" s="303"/>
      <c r="RVL679" s="303"/>
      <c r="RVM679" s="303"/>
      <c r="RVN679" s="303"/>
      <c r="RVO679" s="303"/>
      <c r="RVP679" s="303"/>
      <c r="RVQ679" s="303"/>
      <c r="RVR679" s="303"/>
      <c r="RVS679" s="303"/>
      <c r="RVT679" s="303"/>
      <c r="RVU679" s="303"/>
      <c r="RVV679" s="303"/>
      <c r="RVW679" s="303"/>
      <c r="RVX679" s="303"/>
      <c r="RVY679" s="303"/>
      <c r="RVZ679" s="303"/>
      <c r="RWA679" s="303"/>
      <c r="RWB679" s="303"/>
      <c r="RWC679" s="303"/>
      <c r="RWD679" s="303"/>
      <c r="RWE679" s="303"/>
      <c r="RWF679" s="303"/>
      <c r="RWG679" s="303"/>
      <c r="RWH679" s="303"/>
      <c r="RWI679" s="303"/>
      <c r="RWJ679" s="303"/>
      <c r="RWK679" s="303"/>
      <c r="RWL679" s="303"/>
      <c r="RWM679" s="303"/>
      <c r="RWN679" s="303"/>
      <c r="RWO679" s="303"/>
      <c r="RWP679" s="303"/>
      <c r="RWQ679" s="303"/>
      <c r="RWR679" s="303"/>
      <c r="RWS679" s="303"/>
      <c r="RWT679" s="303"/>
      <c r="RWU679" s="303"/>
      <c r="RWV679" s="303"/>
      <c r="RWW679" s="303"/>
      <c r="RWX679" s="303"/>
      <c r="RWY679" s="303"/>
      <c r="RWZ679" s="303"/>
      <c r="RXA679" s="303"/>
      <c r="RXB679" s="303"/>
      <c r="RXC679" s="303"/>
      <c r="RXD679" s="303"/>
      <c r="RXE679" s="303"/>
      <c r="RXF679" s="303"/>
      <c r="RXG679" s="303"/>
      <c r="RXH679" s="303"/>
      <c r="RXI679" s="303"/>
      <c r="RXJ679" s="303"/>
      <c r="RXK679" s="303"/>
      <c r="RXL679" s="303"/>
      <c r="RXM679" s="303"/>
      <c r="RXN679" s="303"/>
      <c r="RXO679" s="303"/>
      <c r="RXP679" s="303"/>
      <c r="RXQ679" s="303"/>
      <c r="RXR679" s="303"/>
      <c r="RXS679" s="303"/>
      <c r="RXT679" s="303"/>
      <c r="RXU679" s="303"/>
      <c r="RXV679" s="303"/>
      <c r="RXW679" s="303"/>
      <c r="RXX679" s="303"/>
      <c r="RXY679" s="303"/>
      <c r="RXZ679" s="303"/>
      <c r="RYA679" s="303"/>
      <c r="RYB679" s="303"/>
      <c r="RYC679" s="303"/>
      <c r="RYD679" s="303"/>
      <c r="RYE679" s="303"/>
      <c r="RYF679" s="303"/>
      <c r="RYG679" s="303"/>
      <c r="RYH679" s="303"/>
      <c r="RYI679" s="303"/>
      <c r="RYJ679" s="303"/>
      <c r="RYK679" s="303"/>
      <c r="RYL679" s="303"/>
      <c r="RYM679" s="303"/>
      <c r="RYN679" s="303"/>
      <c r="RYO679" s="303"/>
      <c r="RYP679" s="303"/>
      <c r="RYQ679" s="303"/>
      <c r="RYR679" s="303"/>
      <c r="RYS679" s="303"/>
      <c r="RYT679" s="303"/>
      <c r="RYU679" s="303"/>
      <c r="RYV679" s="303"/>
      <c r="RYW679" s="303"/>
      <c r="RYX679" s="303"/>
      <c r="RYY679" s="303"/>
      <c r="RYZ679" s="303"/>
      <c r="RZA679" s="303"/>
      <c r="RZB679" s="303"/>
      <c r="RZC679" s="303"/>
      <c r="RZD679" s="303"/>
      <c r="RZE679" s="303"/>
      <c r="RZF679" s="303"/>
      <c r="RZG679" s="303"/>
      <c r="RZH679" s="303"/>
      <c r="RZI679" s="303"/>
      <c r="RZJ679" s="303"/>
      <c r="RZK679" s="303"/>
      <c r="RZL679" s="303"/>
      <c r="RZM679" s="303"/>
      <c r="RZN679" s="303"/>
      <c r="RZO679" s="303"/>
      <c r="RZP679" s="303"/>
      <c r="RZQ679" s="303"/>
      <c r="RZR679" s="303"/>
      <c r="RZS679" s="303"/>
      <c r="RZT679" s="303"/>
      <c r="RZU679" s="303"/>
      <c r="RZV679" s="303"/>
      <c r="RZW679" s="303"/>
      <c r="RZX679" s="303"/>
      <c r="RZY679" s="303"/>
      <c r="RZZ679" s="303"/>
      <c r="SAA679" s="303"/>
      <c r="SAB679" s="303"/>
      <c r="SAC679" s="303"/>
      <c r="SAD679" s="303"/>
      <c r="SAE679" s="303"/>
      <c r="SAF679" s="303"/>
      <c r="SAG679" s="303"/>
      <c r="SAH679" s="303"/>
      <c r="SAI679" s="303"/>
      <c r="SAJ679" s="303"/>
      <c r="SAK679" s="303"/>
      <c r="SAL679" s="303"/>
      <c r="SAM679" s="303"/>
      <c r="SAN679" s="303"/>
      <c r="SAO679" s="303"/>
      <c r="SAP679" s="303"/>
      <c r="SAQ679" s="303"/>
      <c r="SAR679" s="303"/>
      <c r="SAS679" s="303"/>
      <c r="SAT679" s="303"/>
      <c r="SAU679" s="303"/>
      <c r="SAV679" s="303"/>
      <c r="SAW679" s="303"/>
      <c r="SAX679" s="303"/>
      <c r="SAY679" s="303"/>
      <c r="SAZ679" s="303"/>
      <c r="SBA679" s="303"/>
      <c r="SBB679" s="303"/>
      <c r="SBC679" s="303"/>
      <c r="SBD679" s="303"/>
      <c r="SBE679" s="303"/>
      <c r="SBF679" s="303"/>
      <c r="SBG679" s="303"/>
      <c r="SBH679" s="303"/>
      <c r="SBI679" s="303"/>
      <c r="SBJ679" s="303"/>
      <c r="SBK679" s="303"/>
      <c r="SBL679" s="303"/>
      <c r="SBM679" s="303"/>
      <c r="SBN679" s="303"/>
      <c r="SBO679" s="303"/>
      <c r="SBP679" s="303"/>
      <c r="SBQ679" s="303"/>
      <c r="SBR679" s="303"/>
      <c r="SBS679" s="303"/>
      <c r="SBT679" s="303"/>
      <c r="SBU679" s="303"/>
      <c r="SBV679" s="303"/>
      <c r="SBW679" s="303"/>
      <c r="SBX679" s="303"/>
      <c r="SBY679" s="303"/>
      <c r="SBZ679" s="303"/>
      <c r="SCA679" s="303"/>
      <c r="SCB679" s="303"/>
      <c r="SCC679" s="303"/>
      <c r="SCD679" s="303"/>
      <c r="SCE679" s="303"/>
      <c r="SCF679" s="303"/>
      <c r="SCG679" s="303"/>
      <c r="SCH679" s="303"/>
      <c r="SCI679" s="303"/>
      <c r="SCJ679" s="303"/>
      <c r="SCK679" s="303"/>
      <c r="SCL679" s="303"/>
      <c r="SCM679" s="303"/>
      <c r="SCN679" s="303"/>
      <c r="SCO679" s="303"/>
      <c r="SCP679" s="303"/>
      <c r="SCQ679" s="303"/>
      <c r="SCR679" s="303"/>
      <c r="SCS679" s="303"/>
      <c r="SCT679" s="303"/>
      <c r="SCU679" s="303"/>
      <c r="SCV679" s="303"/>
      <c r="SCW679" s="303"/>
      <c r="SCX679" s="303"/>
      <c r="SCY679" s="303"/>
      <c r="SCZ679" s="303"/>
      <c r="SDA679" s="303"/>
      <c r="SDB679" s="303"/>
      <c r="SDC679" s="303"/>
      <c r="SDD679" s="303"/>
      <c r="SDE679" s="303"/>
      <c r="SDF679" s="303"/>
      <c r="SDG679" s="303"/>
      <c r="SDH679" s="303"/>
      <c r="SDI679" s="303"/>
      <c r="SDJ679" s="303"/>
      <c r="SDK679" s="303"/>
      <c r="SDL679" s="303"/>
      <c r="SDM679" s="303"/>
      <c r="SDN679" s="303"/>
      <c r="SDO679" s="303"/>
      <c r="SDP679" s="303"/>
      <c r="SDQ679" s="303"/>
      <c r="SDR679" s="303"/>
      <c r="SDS679" s="303"/>
      <c r="SDT679" s="303"/>
      <c r="SDU679" s="303"/>
      <c r="SDV679" s="303"/>
      <c r="SDW679" s="303"/>
      <c r="SDX679" s="303"/>
      <c r="SDY679" s="303"/>
      <c r="SDZ679" s="303"/>
      <c r="SEA679" s="303"/>
      <c r="SEB679" s="303"/>
      <c r="SEC679" s="303"/>
      <c r="SED679" s="303"/>
      <c r="SEE679" s="303"/>
      <c r="SEF679" s="303"/>
      <c r="SEG679" s="303"/>
      <c r="SEH679" s="303"/>
      <c r="SEI679" s="303"/>
      <c r="SEJ679" s="303"/>
      <c r="SEK679" s="303"/>
      <c r="SEL679" s="303"/>
      <c r="SEM679" s="303"/>
      <c r="SEN679" s="303"/>
      <c r="SEO679" s="303"/>
      <c r="SEP679" s="303"/>
      <c r="SEQ679" s="303"/>
      <c r="SER679" s="303"/>
      <c r="SES679" s="303"/>
      <c r="SET679" s="303"/>
      <c r="SEU679" s="303"/>
      <c r="SEV679" s="303"/>
      <c r="SEW679" s="303"/>
      <c r="SEX679" s="303"/>
      <c r="SEY679" s="303"/>
      <c r="SEZ679" s="303"/>
      <c r="SFA679" s="303"/>
      <c r="SFB679" s="303"/>
      <c r="SFC679" s="303"/>
      <c r="SFD679" s="303"/>
      <c r="SFE679" s="303"/>
      <c r="SFF679" s="303"/>
      <c r="SFG679" s="303"/>
      <c r="SFH679" s="303"/>
      <c r="SFI679" s="303"/>
      <c r="SFJ679" s="303"/>
      <c r="SFK679" s="303"/>
      <c r="SFL679" s="303"/>
      <c r="SFM679" s="303"/>
      <c r="SFN679" s="303"/>
      <c r="SFO679" s="303"/>
      <c r="SFP679" s="303"/>
      <c r="SFQ679" s="303"/>
      <c r="SFR679" s="303"/>
      <c r="SFS679" s="303"/>
      <c r="SFT679" s="303"/>
      <c r="SFU679" s="303"/>
      <c r="SFV679" s="303"/>
      <c r="SFW679" s="303"/>
      <c r="SFX679" s="303"/>
      <c r="SFY679" s="303"/>
      <c r="SFZ679" s="303"/>
      <c r="SGA679" s="303"/>
      <c r="SGB679" s="303"/>
      <c r="SGC679" s="303"/>
      <c r="SGD679" s="303"/>
      <c r="SGE679" s="303"/>
      <c r="SGF679" s="303"/>
      <c r="SGG679" s="303"/>
      <c r="SGH679" s="303"/>
      <c r="SGI679" s="303"/>
      <c r="SGJ679" s="303"/>
      <c r="SGK679" s="303"/>
      <c r="SGL679" s="303"/>
      <c r="SGM679" s="303"/>
      <c r="SGN679" s="303"/>
      <c r="SGO679" s="303"/>
      <c r="SGP679" s="303"/>
      <c r="SGQ679" s="303"/>
      <c r="SGR679" s="303"/>
      <c r="SGS679" s="303"/>
      <c r="SGT679" s="303"/>
      <c r="SGU679" s="303"/>
      <c r="SGV679" s="303"/>
      <c r="SGW679" s="303"/>
      <c r="SGX679" s="303"/>
      <c r="SGY679" s="303"/>
      <c r="SGZ679" s="303"/>
      <c r="SHA679" s="303"/>
      <c r="SHB679" s="303"/>
      <c r="SHC679" s="303"/>
      <c r="SHD679" s="303"/>
      <c r="SHE679" s="303"/>
      <c r="SHF679" s="303"/>
      <c r="SHG679" s="303"/>
      <c r="SHH679" s="303"/>
      <c r="SHI679" s="303"/>
      <c r="SHJ679" s="303"/>
      <c r="SHK679" s="303"/>
      <c r="SHL679" s="303"/>
      <c r="SHM679" s="303"/>
      <c r="SHN679" s="303"/>
      <c r="SHO679" s="303"/>
      <c r="SHP679" s="303"/>
      <c r="SHQ679" s="303"/>
      <c r="SHR679" s="303"/>
      <c r="SHS679" s="303"/>
      <c r="SHT679" s="303"/>
      <c r="SHU679" s="303"/>
      <c r="SHV679" s="303"/>
      <c r="SHW679" s="303"/>
      <c r="SHX679" s="303"/>
      <c r="SHY679" s="303"/>
      <c r="SHZ679" s="303"/>
      <c r="SIA679" s="303"/>
      <c r="SIB679" s="303"/>
      <c r="SIC679" s="303"/>
      <c r="SID679" s="303"/>
      <c r="SIE679" s="303"/>
      <c r="SIF679" s="303"/>
      <c r="SIG679" s="303"/>
      <c r="SIH679" s="303"/>
      <c r="SII679" s="303"/>
      <c r="SIJ679" s="303"/>
      <c r="SIK679" s="303"/>
      <c r="SIL679" s="303"/>
      <c r="SIM679" s="303"/>
      <c r="SIN679" s="303"/>
      <c r="SIO679" s="303"/>
      <c r="SIP679" s="303"/>
      <c r="SIQ679" s="303"/>
      <c r="SIR679" s="303"/>
      <c r="SIS679" s="303"/>
      <c r="SIT679" s="303"/>
      <c r="SIU679" s="303"/>
      <c r="SIV679" s="303"/>
      <c r="SIW679" s="303"/>
      <c r="SIX679" s="303"/>
      <c r="SIY679" s="303"/>
      <c r="SIZ679" s="303"/>
      <c r="SJA679" s="303"/>
      <c r="SJB679" s="303"/>
      <c r="SJC679" s="303"/>
      <c r="SJD679" s="303"/>
      <c r="SJE679" s="303"/>
      <c r="SJF679" s="303"/>
      <c r="SJG679" s="303"/>
      <c r="SJH679" s="303"/>
      <c r="SJI679" s="303"/>
      <c r="SJJ679" s="303"/>
      <c r="SJK679" s="303"/>
      <c r="SJL679" s="303"/>
      <c r="SJM679" s="303"/>
      <c r="SJN679" s="303"/>
      <c r="SJO679" s="303"/>
      <c r="SJP679" s="303"/>
      <c r="SJQ679" s="303"/>
      <c r="SJR679" s="303"/>
      <c r="SJS679" s="303"/>
      <c r="SJT679" s="303"/>
      <c r="SJU679" s="303"/>
      <c r="SJV679" s="303"/>
      <c r="SJW679" s="303"/>
      <c r="SJX679" s="303"/>
      <c r="SJY679" s="303"/>
      <c r="SJZ679" s="303"/>
      <c r="SKA679" s="303"/>
      <c r="SKB679" s="303"/>
      <c r="SKC679" s="303"/>
      <c r="SKD679" s="303"/>
      <c r="SKE679" s="303"/>
      <c r="SKF679" s="303"/>
      <c r="SKG679" s="303"/>
      <c r="SKH679" s="303"/>
      <c r="SKI679" s="303"/>
      <c r="SKJ679" s="303"/>
      <c r="SKK679" s="303"/>
      <c r="SKL679" s="303"/>
      <c r="SKM679" s="303"/>
      <c r="SKN679" s="303"/>
      <c r="SKO679" s="303"/>
      <c r="SKP679" s="303"/>
      <c r="SKQ679" s="303"/>
      <c r="SKR679" s="303"/>
      <c r="SKS679" s="303"/>
      <c r="SKT679" s="303"/>
      <c r="SKU679" s="303"/>
      <c r="SKV679" s="303"/>
      <c r="SKW679" s="303"/>
      <c r="SKX679" s="303"/>
      <c r="SKY679" s="303"/>
      <c r="SKZ679" s="303"/>
      <c r="SLA679" s="303"/>
      <c r="SLB679" s="303"/>
      <c r="SLC679" s="303"/>
      <c r="SLD679" s="303"/>
      <c r="SLE679" s="303"/>
      <c r="SLF679" s="303"/>
      <c r="SLG679" s="303"/>
      <c r="SLH679" s="303"/>
      <c r="SLI679" s="303"/>
      <c r="SLJ679" s="303"/>
      <c r="SLK679" s="303"/>
      <c r="SLL679" s="303"/>
      <c r="SLM679" s="303"/>
      <c r="SLN679" s="303"/>
      <c r="SLO679" s="303"/>
      <c r="SLP679" s="303"/>
      <c r="SLQ679" s="303"/>
      <c r="SLR679" s="303"/>
      <c r="SLS679" s="303"/>
      <c r="SLT679" s="303"/>
      <c r="SLU679" s="303"/>
      <c r="SLV679" s="303"/>
      <c r="SLW679" s="303"/>
      <c r="SLX679" s="303"/>
      <c r="SLY679" s="303"/>
      <c r="SLZ679" s="303"/>
      <c r="SMA679" s="303"/>
      <c r="SMB679" s="303"/>
      <c r="SMC679" s="303"/>
      <c r="SMD679" s="303"/>
      <c r="SME679" s="303"/>
      <c r="SMF679" s="303"/>
      <c r="SMG679" s="303"/>
      <c r="SMH679" s="303"/>
      <c r="SMI679" s="303"/>
      <c r="SMJ679" s="303"/>
      <c r="SMK679" s="303"/>
      <c r="SML679" s="303"/>
      <c r="SMM679" s="303"/>
      <c r="SMN679" s="303"/>
      <c r="SMO679" s="303"/>
      <c r="SMP679" s="303"/>
      <c r="SMQ679" s="303"/>
      <c r="SMR679" s="303"/>
      <c r="SMS679" s="303"/>
      <c r="SMT679" s="303"/>
      <c r="SMU679" s="303"/>
      <c r="SMV679" s="303"/>
      <c r="SMW679" s="303"/>
      <c r="SMX679" s="303"/>
      <c r="SMY679" s="303"/>
      <c r="SMZ679" s="303"/>
      <c r="SNA679" s="303"/>
      <c r="SNB679" s="303"/>
      <c r="SNC679" s="303"/>
      <c r="SND679" s="303"/>
      <c r="SNE679" s="303"/>
      <c r="SNF679" s="303"/>
      <c r="SNG679" s="303"/>
      <c r="SNH679" s="303"/>
      <c r="SNI679" s="303"/>
      <c r="SNJ679" s="303"/>
      <c r="SNK679" s="303"/>
      <c r="SNL679" s="303"/>
      <c r="SNM679" s="303"/>
      <c r="SNN679" s="303"/>
      <c r="SNO679" s="303"/>
      <c r="SNP679" s="303"/>
      <c r="SNQ679" s="303"/>
      <c r="SNR679" s="303"/>
      <c r="SNS679" s="303"/>
      <c r="SNT679" s="303"/>
      <c r="SNU679" s="303"/>
      <c r="SNV679" s="303"/>
      <c r="SNW679" s="303"/>
      <c r="SNX679" s="303"/>
      <c r="SNY679" s="303"/>
      <c r="SNZ679" s="303"/>
      <c r="SOA679" s="303"/>
      <c r="SOB679" s="303"/>
      <c r="SOC679" s="303"/>
      <c r="SOD679" s="303"/>
      <c r="SOE679" s="303"/>
      <c r="SOF679" s="303"/>
      <c r="SOG679" s="303"/>
      <c r="SOH679" s="303"/>
      <c r="SOI679" s="303"/>
      <c r="SOJ679" s="303"/>
      <c r="SOK679" s="303"/>
      <c r="SOL679" s="303"/>
      <c r="SOM679" s="303"/>
      <c r="SON679" s="303"/>
      <c r="SOO679" s="303"/>
      <c r="SOP679" s="303"/>
      <c r="SOQ679" s="303"/>
      <c r="SOR679" s="303"/>
      <c r="SOS679" s="303"/>
      <c r="SOT679" s="303"/>
      <c r="SOU679" s="303"/>
      <c r="SOV679" s="303"/>
      <c r="SOW679" s="303"/>
      <c r="SOX679" s="303"/>
      <c r="SOY679" s="303"/>
      <c r="SOZ679" s="303"/>
      <c r="SPA679" s="303"/>
      <c r="SPB679" s="303"/>
      <c r="SPC679" s="303"/>
      <c r="SPD679" s="303"/>
      <c r="SPE679" s="303"/>
      <c r="SPF679" s="303"/>
      <c r="SPG679" s="303"/>
      <c r="SPH679" s="303"/>
      <c r="SPI679" s="303"/>
      <c r="SPJ679" s="303"/>
      <c r="SPK679" s="303"/>
      <c r="SPL679" s="303"/>
      <c r="SPM679" s="303"/>
      <c r="SPN679" s="303"/>
      <c r="SPO679" s="303"/>
      <c r="SPP679" s="303"/>
      <c r="SPQ679" s="303"/>
      <c r="SPR679" s="303"/>
      <c r="SPS679" s="303"/>
      <c r="SPT679" s="303"/>
      <c r="SPU679" s="303"/>
      <c r="SPV679" s="303"/>
      <c r="SPW679" s="303"/>
      <c r="SPX679" s="303"/>
      <c r="SPY679" s="303"/>
      <c r="SPZ679" s="303"/>
      <c r="SQA679" s="303"/>
      <c r="SQB679" s="303"/>
      <c r="SQC679" s="303"/>
      <c r="SQD679" s="303"/>
      <c r="SQE679" s="303"/>
      <c r="SQF679" s="303"/>
      <c r="SQG679" s="303"/>
      <c r="SQH679" s="303"/>
      <c r="SQI679" s="303"/>
      <c r="SQJ679" s="303"/>
      <c r="SQK679" s="303"/>
      <c r="SQL679" s="303"/>
      <c r="SQM679" s="303"/>
      <c r="SQN679" s="303"/>
      <c r="SQO679" s="303"/>
      <c r="SQP679" s="303"/>
      <c r="SQQ679" s="303"/>
      <c r="SQR679" s="303"/>
      <c r="SQS679" s="303"/>
      <c r="SQT679" s="303"/>
      <c r="SQU679" s="303"/>
      <c r="SQV679" s="303"/>
      <c r="SQW679" s="303"/>
      <c r="SQX679" s="303"/>
      <c r="SQY679" s="303"/>
      <c r="SQZ679" s="303"/>
      <c r="SRA679" s="303"/>
      <c r="SRB679" s="303"/>
      <c r="SRC679" s="303"/>
      <c r="SRD679" s="303"/>
      <c r="SRE679" s="303"/>
      <c r="SRF679" s="303"/>
      <c r="SRG679" s="303"/>
      <c r="SRH679" s="303"/>
      <c r="SRI679" s="303"/>
      <c r="SRJ679" s="303"/>
      <c r="SRK679" s="303"/>
      <c r="SRL679" s="303"/>
      <c r="SRM679" s="303"/>
      <c r="SRN679" s="303"/>
      <c r="SRO679" s="303"/>
      <c r="SRP679" s="303"/>
      <c r="SRQ679" s="303"/>
      <c r="SRR679" s="303"/>
      <c r="SRS679" s="303"/>
      <c r="SRT679" s="303"/>
      <c r="SRU679" s="303"/>
      <c r="SRV679" s="303"/>
      <c r="SRW679" s="303"/>
      <c r="SRX679" s="303"/>
      <c r="SRY679" s="303"/>
      <c r="SRZ679" s="303"/>
      <c r="SSA679" s="303"/>
      <c r="SSB679" s="303"/>
      <c r="SSC679" s="303"/>
      <c r="SSD679" s="303"/>
      <c r="SSE679" s="303"/>
      <c r="SSF679" s="303"/>
      <c r="SSG679" s="303"/>
      <c r="SSH679" s="303"/>
      <c r="SSI679" s="303"/>
      <c r="SSJ679" s="303"/>
      <c r="SSK679" s="303"/>
      <c r="SSL679" s="303"/>
      <c r="SSM679" s="303"/>
      <c r="SSN679" s="303"/>
      <c r="SSO679" s="303"/>
      <c r="SSP679" s="303"/>
      <c r="SSQ679" s="303"/>
      <c r="SSR679" s="303"/>
      <c r="SSS679" s="303"/>
      <c r="SST679" s="303"/>
      <c r="SSU679" s="303"/>
      <c r="SSV679" s="303"/>
      <c r="SSW679" s="303"/>
      <c r="SSX679" s="303"/>
      <c r="SSY679" s="303"/>
      <c r="SSZ679" s="303"/>
      <c r="STA679" s="303"/>
      <c r="STB679" s="303"/>
      <c r="STC679" s="303"/>
      <c r="STD679" s="303"/>
      <c r="STE679" s="303"/>
      <c r="STF679" s="303"/>
      <c r="STG679" s="303"/>
      <c r="STH679" s="303"/>
      <c r="STI679" s="303"/>
      <c r="STJ679" s="303"/>
      <c r="STK679" s="303"/>
      <c r="STL679" s="303"/>
      <c r="STM679" s="303"/>
      <c r="STN679" s="303"/>
      <c r="STO679" s="303"/>
      <c r="STP679" s="303"/>
      <c r="STQ679" s="303"/>
      <c r="STR679" s="303"/>
      <c r="STS679" s="303"/>
      <c r="STT679" s="303"/>
      <c r="STU679" s="303"/>
      <c r="STV679" s="303"/>
      <c r="STW679" s="303"/>
      <c r="STX679" s="303"/>
      <c r="STY679" s="303"/>
      <c r="STZ679" s="303"/>
      <c r="SUA679" s="303"/>
      <c r="SUB679" s="303"/>
      <c r="SUC679" s="303"/>
      <c r="SUD679" s="303"/>
      <c r="SUE679" s="303"/>
      <c r="SUF679" s="303"/>
      <c r="SUG679" s="303"/>
      <c r="SUH679" s="303"/>
      <c r="SUI679" s="303"/>
      <c r="SUJ679" s="303"/>
      <c r="SUK679" s="303"/>
      <c r="SUL679" s="303"/>
      <c r="SUM679" s="303"/>
      <c r="SUN679" s="303"/>
      <c r="SUO679" s="303"/>
      <c r="SUP679" s="303"/>
      <c r="SUQ679" s="303"/>
      <c r="SUR679" s="303"/>
      <c r="SUS679" s="303"/>
      <c r="SUT679" s="303"/>
      <c r="SUU679" s="303"/>
      <c r="SUV679" s="303"/>
      <c r="SUW679" s="303"/>
      <c r="SUX679" s="303"/>
      <c r="SUY679" s="303"/>
      <c r="SUZ679" s="303"/>
      <c r="SVA679" s="303"/>
      <c r="SVB679" s="303"/>
      <c r="SVC679" s="303"/>
      <c r="SVD679" s="303"/>
      <c r="SVE679" s="303"/>
      <c r="SVF679" s="303"/>
      <c r="SVG679" s="303"/>
      <c r="SVH679" s="303"/>
      <c r="SVI679" s="303"/>
      <c r="SVJ679" s="303"/>
      <c r="SVK679" s="303"/>
      <c r="SVL679" s="303"/>
      <c r="SVM679" s="303"/>
      <c r="SVN679" s="303"/>
      <c r="SVO679" s="303"/>
      <c r="SVP679" s="303"/>
      <c r="SVQ679" s="303"/>
      <c r="SVR679" s="303"/>
      <c r="SVS679" s="303"/>
      <c r="SVT679" s="303"/>
      <c r="SVU679" s="303"/>
      <c r="SVV679" s="303"/>
      <c r="SVW679" s="303"/>
      <c r="SVX679" s="303"/>
      <c r="SVY679" s="303"/>
      <c r="SVZ679" s="303"/>
      <c r="SWA679" s="303"/>
      <c r="SWB679" s="303"/>
      <c r="SWC679" s="303"/>
      <c r="SWD679" s="303"/>
      <c r="SWE679" s="303"/>
      <c r="SWF679" s="303"/>
      <c r="SWG679" s="303"/>
      <c r="SWH679" s="303"/>
      <c r="SWI679" s="303"/>
      <c r="SWJ679" s="303"/>
      <c r="SWK679" s="303"/>
      <c r="SWL679" s="303"/>
      <c r="SWM679" s="303"/>
      <c r="SWN679" s="303"/>
      <c r="SWO679" s="303"/>
      <c r="SWP679" s="303"/>
      <c r="SWQ679" s="303"/>
      <c r="SWR679" s="303"/>
      <c r="SWS679" s="303"/>
      <c r="SWT679" s="303"/>
      <c r="SWU679" s="303"/>
      <c r="SWV679" s="303"/>
      <c r="SWW679" s="303"/>
      <c r="SWX679" s="303"/>
      <c r="SWY679" s="303"/>
      <c r="SWZ679" s="303"/>
      <c r="SXA679" s="303"/>
      <c r="SXB679" s="303"/>
      <c r="SXC679" s="303"/>
      <c r="SXD679" s="303"/>
      <c r="SXE679" s="303"/>
      <c r="SXF679" s="303"/>
      <c r="SXG679" s="303"/>
      <c r="SXH679" s="303"/>
      <c r="SXI679" s="303"/>
      <c r="SXJ679" s="303"/>
      <c r="SXK679" s="303"/>
      <c r="SXL679" s="303"/>
      <c r="SXM679" s="303"/>
      <c r="SXN679" s="303"/>
      <c r="SXO679" s="303"/>
      <c r="SXP679" s="303"/>
      <c r="SXQ679" s="303"/>
      <c r="SXR679" s="303"/>
      <c r="SXS679" s="303"/>
      <c r="SXT679" s="303"/>
      <c r="SXU679" s="303"/>
      <c r="SXV679" s="303"/>
      <c r="SXW679" s="303"/>
      <c r="SXX679" s="303"/>
      <c r="SXY679" s="303"/>
      <c r="SXZ679" s="303"/>
      <c r="SYA679" s="303"/>
      <c r="SYB679" s="303"/>
      <c r="SYC679" s="303"/>
      <c r="SYD679" s="303"/>
      <c r="SYE679" s="303"/>
      <c r="SYF679" s="303"/>
      <c r="SYG679" s="303"/>
      <c r="SYH679" s="303"/>
      <c r="SYI679" s="303"/>
      <c r="SYJ679" s="303"/>
      <c r="SYK679" s="303"/>
      <c r="SYL679" s="303"/>
      <c r="SYM679" s="303"/>
      <c r="SYN679" s="303"/>
      <c r="SYO679" s="303"/>
      <c r="SYP679" s="303"/>
      <c r="SYQ679" s="303"/>
      <c r="SYR679" s="303"/>
      <c r="SYS679" s="303"/>
      <c r="SYT679" s="303"/>
      <c r="SYU679" s="303"/>
      <c r="SYV679" s="303"/>
      <c r="SYW679" s="303"/>
      <c r="SYX679" s="303"/>
      <c r="SYY679" s="303"/>
      <c r="SYZ679" s="303"/>
      <c r="SZA679" s="303"/>
      <c r="SZB679" s="303"/>
      <c r="SZC679" s="303"/>
      <c r="SZD679" s="303"/>
      <c r="SZE679" s="303"/>
      <c r="SZF679" s="303"/>
      <c r="SZG679" s="303"/>
      <c r="SZH679" s="303"/>
      <c r="SZI679" s="303"/>
      <c r="SZJ679" s="303"/>
      <c r="SZK679" s="303"/>
      <c r="SZL679" s="303"/>
      <c r="SZM679" s="303"/>
      <c r="SZN679" s="303"/>
      <c r="SZO679" s="303"/>
      <c r="SZP679" s="303"/>
      <c r="SZQ679" s="303"/>
      <c r="SZR679" s="303"/>
      <c r="SZS679" s="303"/>
      <c r="SZT679" s="303"/>
      <c r="SZU679" s="303"/>
      <c r="SZV679" s="303"/>
      <c r="SZW679" s="303"/>
      <c r="SZX679" s="303"/>
      <c r="SZY679" s="303"/>
      <c r="SZZ679" s="303"/>
      <c r="TAA679" s="303"/>
      <c r="TAB679" s="303"/>
      <c r="TAC679" s="303"/>
      <c r="TAD679" s="303"/>
      <c r="TAE679" s="303"/>
      <c r="TAF679" s="303"/>
      <c r="TAG679" s="303"/>
      <c r="TAH679" s="303"/>
      <c r="TAI679" s="303"/>
      <c r="TAJ679" s="303"/>
      <c r="TAK679" s="303"/>
      <c r="TAL679" s="303"/>
      <c r="TAM679" s="303"/>
      <c r="TAN679" s="303"/>
      <c r="TAO679" s="303"/>
      <c r="TAP679" s="303"/>
      <c r="TAQ679" s="303"/>
      <c r="TAR679" s="303"/>
      <c r="TAS679" s="303"/>
      <c r="TAT679" s="303"/>
      <c r="TAU679" s="303"/>
      <c r="TAV679" s="303"/>
      <c r="TAW679" s="303"/>
      <c r="TAX679" s="303"/>
      <c r="TAY679" s="303"/>
      <c r="TAZ679" s="303"/>
      <c r="TBA679" s="303"/>
      <c r="TBB679" s="303"/>
      <c r="TBC679" s="303"/>
      <c r="TBD679" s="303"/>
      <c r="TBE679" s="303"/>
      <c r="TBF679" s="303"/>
      <c r="TBG679" s="303"/>
      <c r="TBH679" s="303"/>
      <c r="TBI679" s="303"/>
      <c r="TBJ679" s="303"/>
      <c r="TBK679" s="303"/>
      <c r="TBL679" s="303"/>
      <c r="TBM679" s="303"/>
      <c r="TBN679" s="303"/>
      <c r="TBO679" s="303"/>
      <c r="TBP679" s="303"/>
      <c r="TBQ679" s="303"/>
      <c r="TBR679" s="303"/>
      <c r="TBS679" s="303"/>
      <c r="TBT679" s="303"/>
      <c r="TBU679" s="303"/>
      <c r="TBV679" s="303"/>
      <c r="TBW679" s="303"/>
      <c r="TBX679" s="303"/>
      <c r="TBY679" s="303"/>
      <c r="TBZ679" s="303"/>
      <c r="TCA679" s="303"/>
      <c r="TCB679" s="303"/>
      <c r="TCC679" s="303"/>
      <c r="TCD679" s="303"/>
      <c r="TCE679" s="303"/>
      <c r="TCF679" s="303"/>
      <c r="TCG679" s="303"/>
      <c r="TCH679" s="303"/>
      <c r="TCI679" s="303"/>
      <c r="TCJ679" s="303"/>
      <c r="TCK679" s="303"/>
      <c r="TCL679" s="303"/>
      <c r="TCM679" s="303"/>
      <c r="TCN679" s="303"/>
      <c r="TCO679" s="303"/>
      <c r="TCP679" s="303"/>
      <c r="TCQ679" s="303"/>
      <c r="TCR679" s="303"/>
      <c r="TCS679" s="303"/>
      <c r="TCT679" s="303"/>
      <c r="TCU679" s="303"/>
      <c r="TCV679" s="303"/>
      <c r="TCW679" s="303"/>
      <c r="TCX679" s="303"/>
      <c r="TCY679" s="303"/>
      <c r="TCZ679" s="303"/>
      <c r="TDA679" s="303"/>
      <c r="TDB679" s="303"/>
      <c r="TDC679" s="303"/>
      <c r="TDD679" s="303"/>
      <c r="TDE679" s="303"/>
      <c r="TDF679" s="303"/>
      <c r="TDG679" s="303"/>
      <c r="TDH679" s="303"/>
      <c r="TDI679" s="303"/>
      <c r="TDJ679" s="303"/>
      <c r="TDK679" s="303"/>
      <c r="TDL679" s="303"/>
      <c r="TDM679" s="303"/>
      <c r="TDN679" s="303"/>
      <c r="TDO679" s="303"/>
      <c r="TDP679" s="303"/>
      <c r="TDQ679" s="303"/>
      <c r="TDR679" s="303"/>
      <c r="TDS679" s="303"/>
      <c r="TDT679" s="303"/>
      <c r="TDU679" s="303"/>
      <c r="TDV679" s="303"/>
      <c r="TDW679" s="303"/>
      <c r="TDX679" s="303"/>
      <c r="TDY679" s="303"/>
      <c r="TDZ679" s="303"/>
      <c r="TEA679" s="303"/>
      <c r="TEB679" s="303"/>
      <c r="TEC679" s="303"/>
      <c r="TED679" s="303"/>
      <c r="TEE679" s="303"/>
      <c r="TEF679" s="303"/>
      <c r="TEG679" s="303"/>
      <c r="TEH679" s="303"/>
      <c r="TEI679" s="303"/>
      <c r="TEJ679" s="303"/>
      <c r="TEK679" s="303"/>
      <c r="TEL679" s="303"/>
      <c r="TEM679" s="303"/>
      <c r="TEN679" s="303"/>
      <c r="TEO679" s="303"/>
      <c r="TEP679" s="303"/>
      <c r="TEQ679" s="303"/>
      <c r="TER679" s="303"/>
      <c r="TES679" s="303"/>
      <c r="TET679" s="303"/>
      <c r="TEU679" s="303"/>
      <c r="TEV679" s="303"/>
      <c r="TEW679" s="303"/>
      <c r="TEX679" s="303"/>
      <c r="TEY679" s="303"/>
      <c r="TEZ679" s="303"/>
      <c r="TFA679" s="303"/>
      <c r="TFB679" s="303"/>
      <c r="TFC679" s="303"/>
      <c r="TFD679" s="303"/>
      <c r="TFE679" s="303"/>
      <c r="TFF679" s="303"/>
      <c r="TFG679" s="303"/>
      <c r="TFH679" s="303"/>
      <c r="TFI679" s="303"/>
      <c r="TFJ679" s="303"/>
      <c r="TFK679" s="303"/>
      <c r="TFL679" s="303"/>
      <c r="TFM679" s="303"/>
      <c r="TFN679" s="303"/>
      <c r="TFO679" s="303"/>
      <c r="TFP679" s="303"/>
      <c r="TFQ679" s="303"/>
      <c r="TFR679" s="303"/>
      <c r="TFS679" s="303"/>
      <c r="TFT679" s="303"/>
      <c r="TFU679" s="303"/>
      <c r="TFV679" s="303"/>
      <c r="TFW679" s="303"/>
      <c r="TFX679" s="303"/>
      <c r="TFY679" s="303"/>
      <c r="TFZ679" s="303"/>
      <c r="TGA679" s="303"/>
      <c r="TGB679" s="303"/>
      <c r="TGC679" s="303"/>
      <c r="TGD679" s="303"/>
      <c r="TGE679" s="303"/>
      <c r="TGF679" s="303"/>
      <c r="TGG679" s="303"/>
      <c r="TGH679" s="303"/>
      <c r="TGI679" s="303"/>
      <c r="TGJ679" s="303"/>
      <c r="TGK679" s="303"/>
      <c r="TGL679" s="303"/>
      <c r="TGM679" s="303"/>
      <c r="TGN679" s="303"/>
      <c r="TGO679" s="303"/>
      <c r="TGP679" s="303"/>
      <c r="TGQ679" s="303"/>
      <c r="TGR679" s="303"/>
      <c r="TGS679" s="303"/>
      <c r="TGT679" s="303"/>
      <c r="TGU679" s="303"/>
      <c r="TGV679" s="303"/>
      <c r="TGW679" s="303"/>
      <c r="TGX679" s="303"/>
      <c r="TGY679" s="303"/>
      <c r="TGZ679" s="303"/>
      <c r="THA679" s="303"/>
      <c r="THB679" s="303"/>
      <c r="THC679" s="303"/>
      <c r="THD679" s="303"/>
      <c r="THE679" s="303"/>
      <c r="THF679" s="303"/>
      <c r="THG679" s="303"/>
      <c r="THH679" s="303"/>
      <c r="THI679" s="303"/>
      <c r="THJ679" s="303"/>
      <c r="THK679" s="303"/>
      <c r="THL679" s="303"/>
      <c r="THM679" s="303"/>
      <c r="THN679" s="303"/>
      <c r="THO679" s="303"/>
      <c r="THP679" s="303"/>
      <c r="THQ679" s="303"/>
      <c r="THR679" s="303"/>
      <c r="THS679" s="303"/>
      <c r="THT679" s="303"/>
      <c r="THU679" s="303"/>
      <c r="THV679" s="303"/>
      <c r="THW679" s="303"/>
      <c r="THX679" s="303"/>
      <c r="THY679" s="303"/>
      <c r="THZ679" s="303"/>
      <c r="TIA679" s="303"/>
      <c r="TIB679" s="303"/>
      <c r="TIC679" s="303"/>
      <c r="TID679" s="303"/>
      <c r="TIE679" s="303"/>
      <c r="TIF679" s="303"/>
      <c r="TIG679" s="303"/>
      <c r="TIH679" s="303"/>
      <c r="TII679" s="303"/>
      <c r="TIJ679" s="303"/>
      <c r="TIK679" s="303"/>
      <c r="TIL679" s="303"/>
      <c r="TIM679" s="303"/>
      <c r="TIN679" s="303"/>
      <c r="TIO679" s="303"/>
      <c r="TIP679" s="303"/>
      <c r="TIQ679" s="303"/>
      <c r="TIR679" s="303"/>
      <c r="TIS679" s="303"/>
      <c r="TIT679" s="303"/>
      <c r="TIU679" s="303"/>
      <c r="TIV679" s="303"/>
      <c r="TIW679" s="303"/>
      <c r="TIX679" s="303"/>
      <c r="TIY679" s="303"/>
      <c r="TIZ679" s="303"/>
      <c r="TJA679" s="303"/>
      <c r="TJB679" s="303"/>
      <c r="TJC679" s="303"/>
      <c r="TJD679" s="303"/>
      <c r="TJE679" s="303"/>
      <c r="TJF679" s="303"/>
      <c r="TJG679" s="303"/>
      <c r="TJH679" s="303"/>
      <c r="TJI679" s="303"/>
      <c r="TJJ679" s="303"/>
      <c r="TJK679" s="303"/>
      <c r="TJL679" s="303"/>
      <c r="TJM679" s="303"/>
      <c r="TJN679" s="303"/>
      <c r="TJO679" s="303"/>
      <c r="TJP679" s="303"/>
      <c r="TJQ679" s="303"/>
      <c r="TJR679" s="303"/>
      <c r="TJS679" s="303"/>
      <c r="TJT679" s="303"/>
      <c r="TJU679" s="303"/>
      <c r="TJV679" s="303"/>
      <c r="TJW679" s="303"/>
      <c r="TJX679" s="303"/>
      <c r="TJY679" s="303"/>
      <c r="TJZ679" s="303"/>
      <c r="TKA679" s="303"/>
      <c r="TKB679" s="303"/>
      <c r="TKC679" s="303"/>
      <c r="TKD679" s="303"/>
      <c r="TKE679" s="303"/>
      <c r="TKF679" s="303"/>
      <c r="TKG679" s="303"/>
      <c r="TKH679" s="303"/>
      <c r="TKI679" s="303"/>
      <c r="TKJ679" s="303"/>
      <c r="TKK679" s="303"/>
      <c r="TKL679" s="303"/>
      <c r="TKM679" s="303"/>
      <c r="TKN679" s="303"/>
      <c r="TKO679" s="303"/>
      <c r="TKP679" s="303"/>
      <c r="TKQ679" s="303"/>
      <c r="TKR679" s="303"/>
      <c r="TKS679" s="303"/>
      <c r="TKT679" s="303"/>
      <c r="TKU679" s="303"/>
      <c r="TKV679" s="303"/>
      <c r="TKW679" s="303"/>
      <c r="TKX679" s="303"/>
      <c r="TKY679" s="303"/>
      <c r="TKZ679" s="303"/>
      <c r="TLA679" s="303"/>
      <c r="TLB679" s="303"/>
      <c r="TLC679" s="303"/>
      <c r="TLD679" s="303"/>
      <c r="TLE679" s="303"/>
      <c r="TLF679" s="303"/>
      <c r="TLG679" s="303"/>
      <c r="TLH679" s="303"/>
      <c r="TLI679" s="303"/>
      <c r="TLJ679" s="303"/>
      <c r="TLK679" s="303"/>
      <c r="TLL679" s="303"/>
      <c r="TLM679" s="303"/>
      <c r="TLN679" s="303"/>
      <c r="TLO679" s="303"/>
      <c r="TLP679" s="303"/>
      <c r="TLQ679" s="303"/>
      <c r="TLR679" s="303"/>
      <c r="TLS679" s="303"/>
      <c r="TLT679" s="303"/>
      <c r="TLU679" s="303"/>
      <c r="TLV679" s="303"/>
      <c r="TLW679" s="303"/>
      <c r="TLX679" s="303"/>
      <c r="TLY679" s="303"/>
      <c r="TLZ679" s="303"/>
      <c r="TMA679" s="303"/>
      <c r="TMB679" s="303"/>
      <c r="TMC679" s="303"/>
      <c r="TMD679" s="303"/>
      <c r="TME679" s="303"/>
      <c r="TMF679" s="303"/>
      <c r="TMG679" s="303"/>
      <c r="TMH679" s="303"/>
      <c r="TMI679" s="303"/>
      <c r="TMJ679" s="303"/>
      <c r="TMK679" s="303"/>
      <c r="TML679" s="303"/>
      <c r="TMM679" s="303"/>
      <c r="TMN679" s="303"/>
      <c r="TMO679" s="303"/>
      <c r="TMP679" s="303"/>
      <c r="TMQ679" s="303"/>
      <c r="TMR679" s="303"/>
      <c r="TMS679" s="303"/>
      <c r="TMT679" s="303"/>
      <c r="TMU679" s="303"/>
      <c r="TMV679" s="303"/>
      <c r="TMW679" s="303"/>
      <c r="TMX679" s="303"/>
      <c r="TMY679" s="303"/>
      <c r="TMZ679" s="303"/>
      <c r="TNA679" s="303"/>
      <c r="TNB679" s="303"/>
      <c r="TNC679" s="303"/>
      <c r="TND679" s="303"/>
      <c r="TNE679" s="303"/>
      <c r="TNF679" s="303"/>
      <c r="TNG679" s="303"/>
      <c r="TNH679" s="303"/>
      <c r="TNI679" s="303"/>
      <c r="TNJ679" s="303"/>
      <c r="TNK679" s="303"/>
      <c r="TNL679" s="303"/>
      <c r="TNM679" s="303"/>
      <c r="TNN679" s="303"/>
      <c r="TNO679" s="303"/>
      <c r="TNP679" s="303"/>
      <c r="TNQ679" s="303"/>
      <c r="TNR679" s="303"/>
      <c r="TNS679" s="303"/>
      <c r="TNT679" s="303"/>
      <c r="TNU679" s="303"/>
      <c r="TNV679" s="303"/>
      <c r="TNW679" s="303"/>
      <c r="TNX679" s="303"/>
      <c r="TNY679" s="303"/>
      <c r="TNZ679" s="303"/>
      <c r="TOA679" s="303"/>
      <c r="TOB679" s="303"/>
      <c r="TOC679" s="303"/>
      <c r="TOD679" s="303"/>
      <c r="TOE679" s="303"/>
      <c r="TOF679" s="303"/>
      <c r="TOG679" s="303"/>
      <c r="TOH679" s="303"/>
      <c r="TOI679" s="303"/>
      <c r="TOJ679" s="303"/>
      <c r="TOK679" s="303"/>
      <c r="TOL679" s="303"/>
      <c r="TOM679" s="303"/>
      <c r="TON679" s="303"/>
      <c r="TOO679" s="303"/>
      <c r="TOP679" s="303"/>
      <c r="TOQ679" s="303"/>
      <c r="TOR679" s="303"/>
      <c r="TOS679" s="303"/>
      <c r="TOT679" s="303"/>
      <c r="TOU679" s="303"/>
      <c r="TOV679" s="303"/>
      <c r="TOW679" s="303"/>
      <c r="TOX679" s="303"/>
      <c r="TOY679" s="303"/>
      <c r="TOZ679" s="303"/>
      <c r="TPA679" s="303"/>
      <c r="TPB679" s="303"/>
      <c r="TPC679" s="303"/>
      <c r="TPD679" s="303"/>
      <c r="TPE679" s="303"/>
      <c r="TPF679" s="303"/>
      <c r="TPG679" s="303"/>
      <c r="TPH679" s="303"/>
      <c r="TPI679" s="303"/>
      <c r="TPJ679" s="303"/>
      <c r="TPK679" s="303"/>
      <c r="TPL679" s="303"/>
      <c r="TPM679" s="303"/>
      <c r="TPN679" s="303"/>
      <c r="TPO679" s="303"/>
      <c r="TPP679" s="303"/>
      <c r="TPQ679" s="303"/>
      <c r="TPR679" s="303"/>
      <c r="TPS679" s="303"/>
      <c r="TPT679" s="303"/>
      <c r="TPU679" s="303"/>
      <c r="TPV679" s="303"/>
      <c r="TPW679" s="303"/>
      <c r="TPX679" s="303"/>
      <c r="TPY679" s="303"/>
      <c r="TPZ679" s="303"/>
      <c r="TQA679" s="303"/>
      <c r="TQB679" s="303"/>
      <c r="TQC679" s="303"/>
      <c r="TQD679" s="303"/>
      <c r="TQE679" s="303"/>
      <c r="TQF679" s="303"/>
      <c r="TQG679" s="303"/>
      <c r="TQH679" s="303"/>
      <c r="TQI679" s="303"/>
      <c r="TQJ679" s="303"/>
      <c r="TQK679" s="303"/>
      <c r="TQL679" s="303"/>
      <c r="TQM679" s="303"/>
      <c r="TQN679" s="303"/>
      <c r="TQO679" s="303"/>
      <c r="TQP679" s="303"/>
      <c r="TQQ679" s="303"/>
      <c r="TQR679" s="303"/>
      <c r="TQS679" s="303"/>
      <c r="TQT679" s="303"/>
      <c r="TQU679" s="303"/>
      <c r="TQV679" s="303"/>
      <c r="TQW679" s="303"/>
      <c r="TQX679" s="303"/>
      <c r="TQY679" s="303"/>
      <c r="TQZ679" s="303"/>
      <c r="TRA679" s="303"/>
      <c r="TRB679" s="303"/>
      <c r="TRC679" s="303"/>
      <c r="TRD679" s="303"/>
      <c r="TRE679" s="303"/>
      <c r="TRF679" s="303"/>
      <c r="TRG679" s="303"/>
      <c r="TRH679" s="303"/>
      <c r="TRI679" s="303"/>
      <c r="TRJ679" s="303"/>
      <c r="TRK679" s="303"/>
      <c r="TRL679" s="303"/>
      <c r="TRM679" s="303"/>
      <c r="TRN679" s="303"/>
      <c r="TRO679" s="303"/>
      <c r="TRP679" s="303"/>
      <c r="TRQ679" s="303"/>
      <c r="TRR679" s="303"/>
      <c r="TRS679" s="303"/>
      <c r="TRT679" s="303"/>
      <c r="TRU679" s="303"/>
      <c r="TRV679" s="303"/>
      <c r="TRW679" s="303"/>
      <c r="TRX679" s="303"/>
      <c r="TRY679" s="303"/>
      <c r="TRZ679" s="303"/>
      <c r="TSA679" s="303"/>
      <c r="TSB679" s="303"/>
      <c r="TSC679" s="303"/>
      <c r="TSD679" s="303"/>
      <c r="TSE679" s="303"/>
      <c r="TSF679" s="303"/>
      <c r="TSG679" s="303"/>
      <c r="TSH679" s="303"/>
      <c r="TSI679" s="303"/>
      <c r="TSJ679" s="303"/>
      <c r="TSK679" s="303"/>
      <c r="TSL679" s="303"/>
      <c r="TSM679" s="303"/>
      <c r="TSN679" s="303"/>
      <c r="TSO679" s="303"/>
      <c r="TSP679" s="303"/>
      <c r="TSQ679" s="303"/>
      <c r="TSR679" s="303"/>
      <c r="TSS679" s="303"/>
      <c r="TST679" s="303"/>
      <c r="TSU679" s="303"/>
      <c r="TSV679" s="303"/>
      <c r="TSW679" s="303"/>
      <c r="TSX679" s="303"/>
      <c r="TSY679" s="303"/>
      <c r="TSZ679" s="303"/>
      <c r="TTA679" s="303"/>
      <c r="TTB679" s="303"/>
      <c r="TTC679" s="303"/>
      <c r="TTD679" s="303"/>
      <c r="TTE679" s="303"/>
      <c r="TTF679" s="303"/>
      <c r="TTG679" s="303"/>
      <c r="TTH679" s="303"/>
      <c r="TTI679" s="303"/>
      <c r="TTJ679" s="303"/>
      <c r="TTK679" s="303"/>
      <c r="TTL679" s="303"/>
      <c r="TTM679" s="303"/>
      <c r="TTN679" s="303"/>
      <c r="TTO679" s="303"/>
      <c r="TTP679" s="303"/>
      <c r="TTQ679" s="303"/>
      <c r="TTR679" s="303"/>
      <c r="TTS679" s="303"/>
      <c r="TTT679" s="303"/>
      <c r="TTU679" s="303"/>
      <c r="TTV679" s="303"/>
      <c r="TTW679" s="303"/>
      <c r="TTX679" s="303"/>
      <c r="TTY679" s="303"/>
      <c r="TTZ679" s="303"/>
      <c r="TUA679" s="303"/>
      <c r="TUB679" s="303"/>
      <c r="TUC679" s="303"/>
      <c r="TUD679" s="303"/>
      <c r="TUE679" s="303"/>
      <c r="TUF679" s="303"/>
      <c r="TUG679" s="303"/>
      <c r="TUH679" s="303"/>
      <c r="TUI679" s="303"/>
      <c r="TUJ679" s="303"/>
      <c r="TUK679" s="303"/>
      <c r="TUL679" s="303"/>
      <c r="TUM679" s="303"/>
      <c r="TUN679" s="303"/>
      <c r="TUO679" s="303"/>
      <c r="TUP679" s="303"/>
      <c r="TUQ679" s="303"/>
      <c r="TUR679" s="303"/>
      <c r="TUS679" s="303"/>
      <c r="TUT679" s="303"/>
      <c r="TUU679" s="303"/>
      <c r="TUV679" s="303"/>
      <c r="TUW679" s="303"/>
      <c r="TUX679" s="303"/>
      <c r="TUY679" s="303"/>
      <c r="TUZ679" s="303"/>
      <c r="TVA679" s="303"/>
      <c r="TVB679" s="303"/>
      <c r="TVC679" s="303"/>
      <c r="TVD679" s="303"/>
      <c r="TVE679" s="303"/>
      <c r="TVF679" s="303"/>
      <c r="TVG679" s="303"/>
      <c r="TVH679" s="303"/>
      <c r="TVI679" s="303"/>
      <c r="TVJ679" s="303"/>
      <c r="TVK679" s="303"/>
      <c r="TVL679" s="303"/>
      <c r="TVM679" s="303"/>
      <c r="TVN679" s="303"/>
      <c r="TVO679" s="303"/>
      <c r="TVP679" s="303"/>
      <c r="TVQ679" s="303"/>
      <c r="TVR679" s="303"/>
      <c r="TVS679" s="303"/>
      <c r="TVT679" s="303"/>
      <c r="TVU679" s="303"/>
      <c r="TVV679" s="303"/>
      <c r="TVW679" s="303"/>
      <c r="TVX679" s="303"/>
      <c r="TVY679" s="303"/>
      <c r="TVZ679" s="303"/>
      <c r="TWA679" s="303"/>
      <c r="TWB679" s="303"/>
      <c r="TWC679" s="303"/>
      <c r="TWD679" s="303"/>
      <c r="TWE679" s="303"/>
      <c r="TWF679" s="303"/>
      <c r="TWG679" s="303"/>
      <c r="TWH679" s="303"/>
      <c r="TWI679" s="303"/>
      <c r="TWJ679" s="303"/>
      <c r="TWK679" s="303"/>
      <c r="TWL679" s="303"/>
      <c r="TWM679" s="303"/>
      <c r="TWN679" s="303"/>
      <c r="TWO679" s="303"/>
      <c r="TWP679" s="303"/>
      <c r="TWQ679" s="303"/>
      <c r="TWR679" s="303"/>
      <c r="TWS679" s="303"/>
      <c r="TWT679" s="303"/>
      <c r="TWU679" s="303"/>
      <c r="TWV679" s="303"/>
      <c r="TWW679" s="303"/>
      <c r="TWX679" s="303"/>
      <c r="TWY679" s="303"/>
      <c r="TWZ679" s="303"/>
      <c r="TXA679" s="303"/>
      <c r="TXB679" s="303"/>
      <c r="TXC679" s="303"/>
      <c r="TXD679" s="303"/>
      <c r="TXE679" s="303"/>
      <c r="TXF679" s="303"/>
      <c r="TXG679" s="303"/>
      <c r="TXH679" s="303"/>
      <c r="TXI679" s="303"/>
      <c r="TXJ679" s="303"/>
      <c r="TXK679" s="303"/>
      <c r="TXL679" s="303"/>
      <c r="TXM679" s="303"/>
      <c r="TXN679" s="303"/>
      <c r="TXO679" s="303"/>
      <c r="TXP679" s="303"/>
      <c r="TXQ679" s="303"/>
      <c r="TXR679" s="303"/>
      <c r="TXS679" s="303"/>
      <c r="TXT679" s="303"/>
      <c r="TXU679" s="303"/>
      <c r="TXV679" s="303"/>
      <c r="TXW679" s="303"/>
      <c r="TXX679" s="303"/>
      <c r="TXY679" s="303"/>
      <c r="TXZ679" s="303"/>
      <c r="TYA679" s="303"/>
      <c r="TYB679" s="303"/>
      <c r="TYC679" s="303"/>
      <c r="TYD679" s="303"/>
      <c r="TYE679" s="303"/>
      <c r="TYF679" s="303"/>
      <c r="TYG679" s="303"/>
      <c r="TYH679" s="303"/>
      <c r="TYI679" s="303"/>
      <c r="TYJ679" s="303"/>
      <c r="TYK679" s="303"/>
      <c r="TYL679" s="303"/>
      <c r="TYM679" s="303"/>
      <c r="TYN679" s="303"/>
      <c r="TYO679" s="303"/>
      <c r="TYP679" s="303"/>
      <c r="TYQ679" s="303"/>
      <c r="TYR679" s="303"/>
      <c r="TYS679" s="303"/>
      <c r="TYT679" s="303"/>
      <c r="TYU679" s="303"/>
      <c r="TYV679" s="303"/>
      <c r="TYW679" s="303"/>
      <c r="TYX679" s="303"/>
      <c r="TYY679" s="303"/>
      <c r="TYZ679" s="303"/>
      <c r="TZA679" s="303"/>
      <c r="TZB679" s="303"/>
      <c r="TZC679" s="303"/>
      <c r="TZD679" s="303"/>
      <c r="TZE679" s="303"/>
      <c r="TZF679" s="303"/>
      <c r="TZG679" s="303"/>
      <c r="TZH679" s="303"/>
      <c r="TZI679" s="303"/>
      <c r="TZJ679" s="303"/>
      <c r="TZK679" s="303"/>
      <c r="TZL679" s="303"/>
      <c r="TZM679" s="303"/>
      <c r="TZN679" s="303"/>
      <c r="TZO679" s="303"/>
      <c r="TZP679" s="303"/>
      <c r="TZQ679" s="303"/>
      <c r="TZR679" s="303"/>
      <c r="TZS679" s="303"/>
      <c r="TZT679" s="303"/>
      <c r="TZU679" s="303"/>
      <c r="TZV679" s="303"/>
      <c r="TZW679" s="303"/>
      <c r="TZX679" s="303"/>
      <c r="TZY679" s="303"/>
      <c r="TZZ679" s="303"/>
      <c r="UAA679" s="303"/>
      <c r="UAB679" s="303"/>
      <c r="UAC679" s="303"/>
      <c r="UAD679" s="303"/>
      <c r="UAE679" s="303"/>
      <c r="UAF679" s="303"/>
      <c r="UAG679" s="303"/>
      <c r="UAH679" s="303"/>
      <c r="UAI679" s="303"/>
      <c r="UAJ679" s="303"/>
      <c r="UAK679" s="303"/>
      <c r="UAL679" s="303"/>
      <c r="UAM679" s="303"/>
      <c r="UAN679" s="303"/>
      <c r="UAO679" s="303"/>
      <c r="UAP679" s="303"/>
      <c r="UAQ679" s="303"/>
      <c r="UAR679" s="303"/>
      <c r="UAS679" s="303"/>
      <c r="UAT679" s="303"/>
      <c r="UAU679" s="303"/>
      <c r="UAV679" s="303"/>
      <c r="UAW679" s="303"/>
      <c r="UAX679" s="303"/>
      <c r="UAY679" s="303"/>
      <c r="UAZ679" s="303"/>
      <c r="UBA679" s="303"/>
      <c r="UBB679" s="303"/>
      <c r="UBC679" s="303"/>
      <c r="UBD679" s="303"/>
      <c r="UBE679" s="303"/>
      <c r="UBF679" s="303"/>
      <c r="UBG679" s="303"/>
      <c r="UBH679" s="303"/>
      <c r="UBI679" s="303"/>
      <c r="UBJ679" s="303"/>
      <c r="UBK679" s="303"/>
      <c r="UBL679" s="303"/>
      <c r="UBM679" s="303"/>
      <c r="UBN679" s="303"/>
      <c r="UBO679" s="303"/>
      <c r="UBP679" s="303"/>
      <c r="UBQ679" s="303"/>
      <c r="UBR679" s="303"/>
      <c r="UBS679" s="303"/>
      <c r="UBT679" s="303"/>
      <c r="UBU679" s="303"/>
      <c r="UBV679" s="303"/>
      <c r="UBW679" s="303"/>
      <c r="UBX679" s="303"/>
      <c r="UBY679" s="303"/>
      <c r="UBZ679" s="303"/>
      <c r="UCA679" s="303"/>
      <c r="UCB679" s="303"/>
      <c r="UCC679" s="303"/>
      <c r="UCD679" s="303"/>
      <c r="UCE679" s="303"/>
      <c r="UCF679" s="303"/>
      <c r="UCG679" s="303"/>
      <c r="UCH679" s="303"/>
      <c r="UCI679" s="303"/>
      <c r="UCJ679" s="303"/>
      <c r="UCK679" s="303"/>
      <c r="UCL679" s="303"/>
      <c r="UCM679" s="303"/>
      <c r="UCN679" s="303"/>
      <c r="UCO679" s="303"/>
      <c r="UCP679" s="303"/>
      <c r="UCQ679" s="303"/>
      <c r="UCR679" s="303"/>
      <c r="UCS679" s="303"/>
      <c r="UCT679" s="303"/>
      <c r="UCU679" s="303"/>
      <c r="UCV679" s="303"/>
      <c r="UCW679" s="303"/>
      <c r="UCX679" s="303"/>
      <c r="UCY679" s="303"/>
      <c r="UCZ679" s="303"/>
      <c r="UDA679" s="303"/>
      <c r="UDB679" s="303"/>
      <c r="UDC679" s="303"/>
      <c r="UDD679" s="303"/>
      <c r="UDE679" s="303"/>
      <c r="UDF679" s="303"/>
      <c r="UDG679" s="303"/>
      <c r="UDH679" s="303"/>
      <c r="UDI679" s="303"/>
      <c r="UDJ679" s="303"/>
      <c r="UDK679" s="303"/>
      <c r="UDL679" s="303"/>
      <c r="UDM679" s="303"/>
      <c r="UDN679" s="303"/>
      <c r="UDO679" s="303"/>
      <c r="UDP679" s="303"/>
      <c r="UDQ679" s="303"/>
      <c r="UDR679" s="303"/>
      <c r="UDS679" s="303"/>
      <c r="UDT679" s="303"/>
      <c r="UDU679" s="303"/>
      <c r="UDV679" s="303"/>
      <c r="UDW679" s="303"/>
      <c r="UDX679" s="303"/>
      <c r="UDY679" s="303"/>
      <c r="UDZ679" s="303"/>
      <c r="UEA679" s="303"/>
      <c r="UEB679" s="303"/>
      <c r="UEC679" s="303"/>
      <c r="UED679" s="303"/>
      <c r="UEE679" s="303"/>
      <c r="UEF679" s="303"/>
      <c r="UEG679" s="303"/>
      <c r="UEH679" s="303"/>
      <c r="UEI679" s="303"/>
      <c r="UEJ679" s="303"/>
      <c r="UEK679" s="303"/>
      <c r="UEL679" s="303"/>
      <c r="UEM679" s="303"/>
      <c r="UEN679" s="303"/>
      <c r="UEO679" s="303"/>
      <c r="UEP679" s="303"/>
      <c r="UEQ679" s="303"/>
      <c r="UER679" s="303"/>
      <c r="UES679" s="303"/>
      <c r="UET679" s="303"/>
      <c r="UEU679" s="303"/>
      <c r="UEV679" s="303"/>
      <c r="UEW679" s="303"/>
      <c r="UEX679" s="303"/>
      <c r="UEY679" s="303"/>
      <c r="UEZ679" s="303"/>
      <c r="UFA679" s="303"/>
      <c r="UFB679" s="303"/>
      <c r="UFC679" s="303"/>
      <c r="UFD679" s="303"/>
      <c r="UFE679" s="303"/>
      <c r="UFF679" s="303"/>
      <c r="UFG679" s="303"/>
      <c r="UFH679" s="303"/>
      <c r="UFI679" s="303"/>
      <c r="UFJ679" s="303"/>
      <c r="UFK679" s="303"/>
      <c r="UFL679" s="303"/>
      <c r="UFM679" s="303"/>
      <c r="UFN679" s="303"/>
      <c r="UFO679" s="303"/>
      <c r="UFP679" s="303"/>
      <c r="UFQ679" s="303"/>
      <c r="UFR679" s="303"/>
      <c r="UFS679" s="303"/>
      <c r="UFT679" s="303"/>
      <c r="UFU679" s="303"/>
      <c r="UFV679" s="303"/>
      <c r="UFW679" s="303"/>
      <c r="UFX679" s="303"/>
      <c r="UFY679" s="303"/>
      <c r="UFZ679" s="303"/>
      <c r="UGA679" s="303"/>
      <c r="UGB679" s="303"/>
      <c r="UGC679" s="303"/>
      <c r="UGD679" s="303"/>
      <c r="UGE679" s="303"/>
      <c r="UGF679" s="303"/>
      <c r="UGG679" s="303"/>
      <c r="UGH679" s="303"/>
      <c r="UGI679" s="303"/>
      <c r="UGJ679" s="303"/>
      <c r="UGK679" s="303"/>
      <c r="UGL679" s="303"/>
      <c r="UGM679" s="303"/>
      <c r="UGN679" s="303"/>
      <c r="UGO679" s="303"/>
      <c r="UGP679" s="303"/>
      <c r="UGQ679" s="303"/>
      <c r="UGR679" s="303"/>
      <c r="UGS679" s="303"/>
      <c r="UGT679" s="303"/>
      <c r="UGU679" s="303"/>
      <c r="UGV679" s="303"/>
      <c r="UGW679" s="303"/>
      <c r="UGX679" s="303"/>
      <c r="UGY679" s="303"/>
      <c r="UGZ679" s="303"/>
      <c r="UHA679" s="303"/>
      <c r="UHB679" s="303"/>
      <c r="UHC679" s="303"/>
      <c r="UHD679" s="303"/>
      <c r="UHE679" s="303"/>
      <c r="UHF679" s="303"/>
      <c r="UHG679" s="303"/>
      <c r="UHH679" s="303"/>
      <c r="UHI679" s="303"/>
      <c r="UHJ679" s="303"/>
      <c r="UHK679" s="303"/>
      <c r="UHL679" s="303"/>
      <c r="UHM679" s="303"/>
      <c r="UHN679" s="303"/>
      <c r="UHO679" s="303"/>
      <c r="UHP679" s="303"/>
      <c r="UHQ679" s="303"/>
      <c r="UHR679" s="303"/>
      <c r="UHS679" s="303"/>
      <c r="UHT679" s="303"/>
      <c r="UHU679" s="303"/>
      <c r="UHV679" s="303"/>
      <c r="UHW679" s="303"/>
      <c r="UHX679" s="303"/>
      <c r="UHY679" s="303"/>
      <c r="UHZ679" s="303"/>
      <c r="UIA679" s="303"/>
      <c r="UIB679" s="303"/>
      <c r="UIC679" s="303"/>
      <c r="UID679" s="303"/>
      <c r="UIE679" s="303"/>
      <c r="UIF679" s="303"/>
      <c r="UIG679" s="303"/>
      <c r="UIH679" s="303"/>
      <c r="UII679" s="303"/>
      <c r="UIJ679" s="303"/>
      <c r="UIK679" s="303"/>
      <c r="UIL679" s="303"/>
      <c r="UIM679" s="303"/>
      <c r="UIN679" s="303"/>
      <c r="UIO679" s="303"/>
      <c r="UIP679" s="303"/>
      <c r="UIQ679" s="303"/>
      <c r="UIR679" s="303"/>
      <c r="UIS679" s="303"/>
      <c r="UIT679" s="303"/>
      <c r="UIU679" s="303"/>
      <c r="UIV679" s="303"/>
      <c r="UIW679" s="303"/>
      <c r="UIX679" s="303"/>
      <c r="UIY679" s="303"/>
      <c r="UIZ679" s="303"/>
      <c r="UJA679" s="303"/>
      <c r="UJB679" s="303"/>
      <c r="UJC679" s="303"/>
      <c r="UJD679" s="303"/>
      <c r="UJE679" s="303"/>
      <c r="UJF679" s="303"/>
      <c r="UJG679" s="303"/>
      <c r="UJH679" s="303"/>
      <c r="UJI679" s="303"/>
      <c r="UJJ679" s="303"/>
      <c r="UJK679" s="303"/>
      <c r="UJL679" s="303"/>
      <c r="UJM679" s="303"/>
      <c r="UJN679" s="303"/>
      <c r="UJO679" s="303"/>
      <c r="UJP679" s="303"/>
      <c r="UJQ679" s="303"/>
      <c r="UJR679" s="303"/>
      <c r="UJS679" s="303"/>
      <c r="UJT679" s="303"/>
      <c r="UJU679" s="303"/>
      <c r="UJV679" s="303"/>
      <c r="UJW679" s="303"/>
      <c r="UJX679" s="303"/>
      <c r="UJY679" s="303"/>
      <c r="UJZ679" s="303"/>
      <c r="UKA679" s="303"/>
      <c r="UKB679" s="303"/>
      <c r="UKC679" s="303"/>
      <c r="UKD679" s="303"/>
      <c r="UKE679" s="303"/>
      <c r="UKF679" s="303"/>
      <c r="UKG679" s="303"/>
      <c r="UKH679" s="303"/>
      <c r="UKI679" s="303"/>
      <c r="UKJ679" s="303"/>
      <c r="UKK679" s="303"/>
      <c r="UKL679" s="303"/>
      <c r="UKM679" s="303"/>
      <c r="UKN679" s="303"/>
      <c r="UKO679" s="303"/>
      <c r="UKP679" s="303"/>
      <c r="UKQ679" s="303"/>
      <c r="UKR679" s="303"/>
      <c r="UKS679" s="303"/>
      <c r="UKT679" s="303"/>
      <c r="UKU679" s="303"/>
      <c r="UKV679" s="303"/>
      <c r="UKW679" s="303"/>
      <c r="UKX679" s="303"/>
      <c r="UKY679" s="303"/>
      <c r="UKZ679" s="303"/>
      <c r="ULA679" s="303"/>
      <c r="ULB679" s="303"/>
      <c r="ULC679" s="303"/>
      <c r="ULD679" s="303"/>
      <c r="ULE679" s="303"/>
      <c r="ULF679" s="303"/>
      <c r="ULG679" s="303"/>
      <c r="ULH679" s="303"/>
      <c r="ULI679" s="303"/>
      <c r="ULJ679" s="303"/>
      <c r="ULK679" s="303"/>
      <c r="ULL679" s="303"/>
      <c r="ULM679" s="303"/>
      <c r="ULN679" s="303"/>
      <c r="ULO679" s="303"/>
      <c r="ULP679" s="303"/>
      <c r="ULQ679" s="303"/>
      <c r="ULR679" s="303"/>
      <c r="ULS679" s="303"/>
      <c r="ULT679" s="303"/>
      <c r="ULU679" s="303"/>
      <c r="ULV679" s="303"/>
      <c r="ULW679" s="303"/>
      <c r="ULX679" s="303"/>
      <c r="ULY679" s="303"/>
      <c r="ULZ679" s="303"/>
      <c r="UMA679" s="303"/>
      <c r="UMB679" s="303"/>
      <c r="UMC679" s="303"/>
      <c r="UMD679" s="303"/>
      <c r="UME679" s="303"/>
      <c r="UMF679" s="303"/>
      <c r="UMG679" s="303"/>
      <c r="UMH679" s="303"/>
      <c r="UMI679" s="303"/>
      <c r="UMJ679" s="303"/>
      <c r="UMK679" s="303"/>
      <c r="UML679" s="303"/>
      <c r="UMM679" s="303"/>
      <c r="UMN679" s="303"/>
      <c r="UMO679" s="303"/>
      <c r="UMP679" s="303"/>
      <c r="UMQ679" s="303"/>
      <c r="UMR679" s="303"/>
      <c r="UMS679" s="303"/>
      <c r="UMT679" s="303"/>
      <c r="UMU679" s="303"/>
      <c r="UMV679" s="303"/>
      <c r="UMW679" s="303"/>
      <c r="UMX679" s="303"/>
      <c r="UMY679" s="303"/>
      <c r="UMZ679" s="303"/>
      <c r="UNA679" s="303"/>
      <c r="UNB679" s="303"/>
      <c r="UNC679" s="303"/>
      <c r="UND679" s="303"/>
      <c r="UNE679" s="303"/>
      <c r="UNF679" s="303"/>
      <c r="UNG679" s="303"/>
      <c r="UNH679" s="303"/>
      <c r="UNI679" s="303"/>
      <c r="UNJ679" s="303"/>
      <c r="UNK679" s="303"/>
      <c r="UNL679" s="303"/>
      <c r="UNM679" s="303"/>
      <c r="UNN679" s="303"/>
      <c r="UNO679" s="303"/>
      <c r="UNP679" s="303"/>
      <c r="UNQ679" s="303"/>
      <c r="UNR679" s="303"/>
      <c r="UNS679" s="303"/>
      <c r="UNT679" s="303"/>
      <c r="UNU679" s="303"/>
      <c r="UNV679" s="303"/>
      <c r="UNW679" s="303"/>
      <c r="UNX679" s="303"/>
      <c r="UNY679" s="303"/>
      <c r="UNZ679" s="303"/>
      <c r="UOA679" s="303"/>
      <c r="UOB679" s="303"/>
      <c r="UOC679" s="303"/>
      <c r="UOD679" s="303"/>
      <c r="UOE679" s="303"/>
      <c r="UOF679" s="303"/>
      <c r="UOG679" s="303"/>
      <c r="UOH679" s="303"/>
      <c r="UOI679" s="303"/>
      <c r="UOJ679" s="303"/>
      <c r="UOK679" s="303"/>
      <c r="UOL679" s="303"/>
      <c r="UOM679" s="303"/>
      <c r="UON679" s="303"/>
      <c r="UOO679" s="303"/>
      <c r="UOP679" s="303"/>
      <c r="UOQ679" s="303"/>
      <c r="UOR679" s="303"/>
      <c r="UOS679" s="303"/>
      <c r="UOT679" s="303"/>
      <c r="UOU679" s="303"/>
      <c r="UOV679" s="303"/>
      <c r="UOW679" s="303"/>
      <c r="UOX679" s="303"/>
      <c r="UOY679" s="303"/>
      <c r="UOZ679" s="303"/>
      <c r="UPA679" s="303"/>
      <c r="UPB679" s="303"/>
      <c r="UPC679" s="303"/>
      <c r="UPD679" s="303"/>
      <c r="UPE679" s="303"/>
      <c r="UPF679" s="303"/>
      <c r="UPG679" s="303"/>
      <c r="UPH679" s="303"/>
      <c r="UPI679" s="303"/>
      <c r="UPJ679" s="303"/>
      <c r="UPK679" s="303"/>
      <c r="UPL679" s="303"/>
      <c r="UPM679" s="303"/>
      <c r="UPN679" s="303"/>
      <c r="UPO679" s="303"/>
      <c r="UPP679" s="303"/>
      <c r="UPQ679" s="303"/>
      <c r="UPR679" s="303"/>
      <c r="UPS679" s="303"/>
      <c r="UPT679" s="303"/>
      <c r="UPU679" s="303"/>
      <c r="UPV679" s="303"/>
      <c r="UPW679" s="303"/>
      <c r="UPX679" s="303"/>
      <c r="UPY679" s="303"/>
      <c r="UPZ679" s="303"/>
      <c r="UQA679" s="303"/>
      <c r="UQB679" s="303"/>
      <c r="UQC679" s="303"/>
      <c r="UQD679" s="303"/>
      <c r="UQE679" s="303"/>
      <c r="UQF679" s="303"/>
      <c r="UQG679" s="303"/>
      <c r="UQH679" s="303"/>
      <c r="UQI679" s="303"/>
      <c r="UQJ679" s="303"/>
      <c r="UQK679" s="303"/>
      <c r="UQL679" s="303"/>
      <c r="UQM679" s="303"/>
      <c r="UQN679" s="303"/>
      <c r="UQO679" s="303"/>
      <c r="UQP679" s="303"/>
      <c r="UQQ679" s="303"/>
      <c r="UQR679" s="303"/>
      <c r="UQS679" s="303"/>
      <c r="UQT679" s="303"/>
      <c r="UQU679" s="303"/>
      <c r="UQV679" s="303"/>
      <c r="UQW679" s="303"/>
      <c r="UQX679" s="303"/>
      <c r="UQY679" s="303"/>
      <c r="UQZ679" s="303"/>
      <c r="URA679" s="303"/>
      <c r="URB679" s="303"/>
      <c r="URC679" s="303"/>
      <c r="URD679" s="303"/>
      <c r="URE679" s="303"/>
      <c r="URF679" s="303"/>
      <c r="URG679" s="303"/>
      <c r="URH679" s="303"/>
      <c r="URI679" s="303"/>
      <c r="URJ679" s="303"/>
      <c r="URK679" s="303"/>
      <c r="URL679" s="303"/>
      <c r="URM679" s="303"/>
      <c r="URN679" s="303"/>
      <c r="URO679" s="303"/>
      <c r="URP679" s="303"/>
      <c r="URQ679" s="303"/>
      <c r="URR679" s="303"/>
      <c r="URS679" s="303"/>
      <c r="URT679" s="303"/>
      <c r="URU679" s="303"/>
      <c r="URV679" s="303"/>
      <c r="URW679" s="303"/>
      <c r="URX679" s="303"/>
      <c r="URY679" s="303"/>
      <c r="URZ679" s="303"/>
      <c r="USA679" s="303"/>
      <c r="USB679" s="303"/>
      <c r="USC679" s="303"/>
      <c r="USD679" s="303"/>
      <c r="USE679" s="303"/>
      <c r="USF679" s="303"/>
      <c r="USG679" s="303"/>
      <c r="USH679" s="303"/>
      <c r="USI679" s="303"/>
      <c r="USJ679" s="303"/>
      <c r="USK679" s="303"/>
      <c r="USL679" s="303"/>
      <c r="USM679" s="303"/>
      <c r="USN679" s="303"/>
      <c r="USO679" s="303"/>
      <c r="USP679" s="303"/>
      <c r="USQ679" s="303"/>
      <c r="USR679" s="303"/>
      <c r="USS679" s="303"/>
      <c r="UST679" s="303"/>
      <c r="USU679" s="303"/>
      <c r="USV679" s="303"/>
      <c r="USW679" s="303"/>
      <c r="USX679" s="303"/>
      <c r="USY679" s="303"/>
      <c r="USZ679" s="303"/>
      <c r="UTA679" s="303"/>
      <c r="UTB679" s="303"/>
      <c r="UTC679" s="303"/>
      <c r="UTD679" s="303"/>
      <c r="UTE679" s="303"/>
      <c r="UTF679" s="303"/>
      <c r="UTG679" s="303"/>
      <c r="UTH679" s="303"/>
      <c r="UTI679" s="303"/>
      <c r="UTJ679" s="303"/>
      <c r="UTK679" s="303"/>
      <c r="UTL679" s="303"/>
      <c r="UTM679" s="303"/>
      <c r="UTN679" s="303"/>
      <c r="UTO679" s="303"/>
      <c r="UTP679" s="303"/>
      <c r="UTQ679" s="303"/>
      <c r="UTR679" s="303"/>
      <c r="UTS679" s="303"/>
      <c r="UTT679" s="303"/>
      <c r="UTU679" s="303"/>
      <c r="UTV679" s="303"/>
      <c r="UTW679" s="303"/>
      <c r="UTX679" s="303"/>
      <c r="UTY679" s="303"/>
      <c r="UTZ679" s="303"/>
      <c r="UUA679" s="303"/>
      <c r="UUB679" s="303"/>
      <c r="UUC679" s="303"/>
      <c r="UUD679" s="303"/>
      <c r="UUE679" s="303"/>
      <c r="UUF679" s="303"/>
      <c r="UUG679" s="303"/>
      <c r="UUH679" s="303"/>
      <c r="UUI679" s="303"/>
      <c r="UUJ679" s="303"/>
      <c r="UUK679" s="303"/>
      <c r="UUL679" s="303"/>
      <c r="UUM679" s="303"/>
      <c r="UUN679" s="303"/>
      <c r="UUO679" s="303"/>
      <c r="UUP679" s="303"/>
      <c r="UUQ679" s="303"/>
      <c r="UUR679" s="303"/>
      <c r="UUS679" s="303"/>
      <c r="UUT679" s="303"/>
      <c r="UUU679" s="303"/>
      <c r="UUV679" s="303"/>
      <c r="UUW679" s="303"/>
      <c r="UUX679" s="303"/>
      <c r="UUY679" s="303"/>
      <c r="UUZ679" s="303"/>
      <c r="UVA679" s="303"/>
      <c r="UVB679" s="303"/>
      <c r="UVC679" s="303"/>
      <c r="UVD679" s="303"/>
      <c r="UVE679" s="303"/>
      <c r="UVF679" s="303"/>
      <c r="UVG679" s="303"/>
      <c r="UVH679" s="303"/>
      <c r="UVI679" s="303"/>
      <c r="UVJ679" s="303"/>
      <c r="UVK679" s="303"/>
      <c r="UVL679" s="303"/>
      <c r="UVM679" s="303"/>
      <c r="UVN679" s="303"/>
      <c r="UVO679" s="303"/>
      <c r="UVP679" s="303"/>
      <c r="UVQ679" s="303"/>
      <c r="UVR679" s="303"/>
      <c r="UVS679" s="303"/>
      <c r="UVT679" s="303"/>
      <c r="UVU679" s="303"/>
      <c r="UVV679" s="303"/>
      <c r="UVW679" s="303"/>
      <c r="UVX679" s="303"/>
      <c r="UVY679" s="303"/>
      <c r="UVZ679" s="303"/>
      <c r="UWA679" s="303"/>
      <c r="UWB679" s="303"/>
      <c r="UWC679" s="303"/>
      <c r="UWD679" s="303"/>
      <c r="UWE679" s="303"/>
      <c r="UWF679" s="303"/>
      <c r="UWG679" s="303"/>
      <c r="UWH679" s="303"/>
      <c r="UWI679" s="303"/>
      <c r="UWJ679" s="303"/>
      <c r="UWK679" s="303"/>
      <c r="UWL679" s="303"/>
      <c r="UWM679" s="303"/>
      <c r="UWN679" s="303"/>
      <c r="UWO679" s="303"/>
      <c r="UWP679" s="303"/>
      <c r="UWQ679" s="303"/>
      <c r="UWR679" s="303"/>
      <c r="UWS679" s="303"/>
      <c r="UWT679" s="303"/>
      <c r="UWU679" s="303"/>
      <c r="UWV679" s="303"/>
      <c r="UWW679" s="303"/>
      <c r="UWX679" s="303"/>
      <c r="UWY679" s="303"/>
      <c r="UWZ679" s="303"/>
      <c r="UXA679" s="303"/>
      <c r="UXB679" s="303"/>
      <c r="UXC679" s="303"/>
      <c r="UXD679" s="303"/>
      <c r="UXE679" s="303"/>
      <c r="UXF679" s="303"/>
      <c r="UXG679" s="303"/>
      <c r="UXH679" s="303"/>
      <c r="UXI679" s="303"/>
      <c r="UXJ679" s="303"/>
      <c r="UXK679" s="303"/>
      <c r="UXL679" s="303"/>
      <c r="UXM679" s="303"/>
      <c r="UXN679" s="303"/>
      <c r="UXO679" s="303"/>
      <c r="UXP679" s="303"/>
      <c r="UXQ679" s="303"/>
      <c r="UXR679" s="303"/>
      <c r="UXS679" s="303"/>
      <c r="UXT679" s="303"/>
      <c r="UXU679" s="303"/>
      <c r="UXV679" s="303"/>
      <c r="UXW679" s="303"/>
      <c r="UXX679" s="303"/>
      <c r="UXY679" s="303"/>
      <c r="UXZ679" s="303"/>
      <c r="UYA679" s="303"/>
      <c r="UYB679" s="303"/>
      <c r="UYC679" s="303"/>
      <c r="UYD679" s="303"/>
      <c r="UYE679" s="303"/>
      <c r="UYF679" s="303"/>
      <c r="UYG679" s="303"/>
      <c r="UYH679" s="303"/>
      <c r="UYI679" s="303"/>
      <c r="UYJ679" s="303"/>
      <c r="UYK679" s="303"/>
      <c r="UYL679" s="303"/>
      <c r="UYM679" s="303"/>
      <c r="UYN679" s="303"/>
      <c r="UYO679" s="303"/>
      <c r="UYP679" s="303"/>
      <c r="UYQ679" s="303"/>
      <c r="UYR679" s="303"/>
      <c r="UYS679" s="303"/>
      <c r="UYT679" s="303"/>
      <c r="UYU679" s="303"/>
      <c r="UYV679" s="303"/>
      <c r="UYW679" s="303"/>
      <c r="UYX679" s="303"/>
      <c r="UYY679" s="303"/>
      <c r="UYZ679" s="303"/>
      <c r="UZA679" s="303"/>
      <c r="UZB679" s="303"/>
      <c r="UZC679" s="303"/>
      <c r="UZD679" s="303"/>
      <c r="UZE679" s="303"/>
      <c r="UZF679" s="303"/>
      <c r="UZG679" s="303"/>
      <c r="UZH679" s="303"/>
      <c r="UZI679" s="303"/>
      <c r="UZJ679" s="303"/>
      <c r="UZK679" s="303"/>
      <c r="UZL679" s="303"/>
      <c r="UZM679" s="303"/>
      <c r="UZN679" s="303"/>
      <c r="UZO679" s="303"/>
      <c r="UZP679" s="303"/>
      <c r="UZQ679" s="303"/>
      <c r="UZR679" s="303"/>
      <c r="UZS679" s="303"/>
      <c r="UZT679" s="303"/>
      <c r="UZU679" s="303"/>
      <c r="UZV679" s="303"/>
      <c r="UZW679" s="303"/>
      <c r="UZX679" s="303"/>
      <c r="UZY679" s="303"/>
      <c r="UZZ679" s="303"/>
      <c r="VAA679" s="303"/>
      <c r="VAB679" s="303"/>
      <c r="VAC679" s="303"/>
      <c r="VAD679" s="303"/>
      <c r="VAE679" s="303"/>
      <c r="VAF679" s="303"/>
      <c r="VAG679" s="303"/>
      <c r="VAH679" s="303"/>
      <c r="VAI679" s="303"/>
      <c r="VAJ679" s="303"/>
      <c r="VAK679" s="303"/>
      <c r="VAL679" s="303"/>
      <c r="VAM679" s="303"/>
      <c r="VAN679" s="303"/>
      <c r="VAO679" s="303"/>
      <c r="VAP679" s="303"/>
      <c r="VAQ679" s="303"/>
      <c r="VAR679" s="303"/>
      <c r="VAS679" s="303"/>
      <c r="VAT679" s="303"/>
      <c r="VAU679" s="303"/>
      <c r="VAV679" s="303"/>
      <c r="VAW679" s="303"/>
      <c r="VAX679" s="303"/>
      <c r="VAY679" s="303"/>
      <c r="VAZ679" s="303"/>
      <c r="VBA679" s="303"/>
      <c r="VBB679" s="303"/>
      <c r="VBC679" s="303"/>
      <c r="VBD679" s="303"/>
      <c r="VBE679" s="303"/>
      <c r="VBF679" s="303"/>
      <c r="VBG679" s="303"/>
      <c r="VBH679" s="303"/>
      <c r="VBI679" s="303"/>
      <c r="VBJ679" s="303"/>
      <c r="VBK679" s="303"/>
      <c r="VBL679" s="303"/>
      <c r="VBM679" s="303"/>
      <c r="VBN679" s="303"/>
      <c r="VBO679" s="303"/>
      <c r="VBP679" s="303"/>
      <c r="VBQ679" s="303"/>
      <c r="VBR679" s="303"/>
      <c r="VBS679" s="303"/>
      <c r="VBT679" s="303"/>
      <c r="VBU679" s="303"/>
      <c r="VBV679" s="303"/>
      <c r="VBW679" s="303"/>
      <c r="VBX679" s="303"/>
      <c r="VBY679" s="303"/>
      <c r="VBZ679" s="303"/>
      <c r="VCA679" s="303"/>
      <c r="VCB679" s="303"/>
      <c r="VCC679" s="303"/>
      <c r="VCD679" s="303"/>
      <c r="VCE679" s="303"/>
      <c r="VCF679" s="303"/>
      <c r="VCG679" s="303"/>
      <c r="VCH679" s="303"/>
      <c r="VCI679" s="303"/>
      <c r="VCJ679" s="303"/>
      <c r="VCK679" s="303"/>
      <c r="VCL679" s="303"/>
      <c r="VCM679" s="303"/>
      <c r="VCN679" s="303"/>
      <c r="VCO679" s="303"/>
      <c r="VCP679" s="303"/>
      <c r="VCQ679" s="303"/>
      <c r="VCR679" s="303"/>
      <c r="VCS679" s="303"/>
      <c r="VCT679" s="303"/>
      <c r="VCU679" s="303"/>
      <c r="VCV679" s="303"/>
      <c r="VCW679" s="303"/>
      <c r="VCX679" s="303"/>
      <c r="VCY679" s="303"/>
      <c r="VCZ679" s="303"/>
      <c r="VDA679" s="303"/>
      <c r="VDB679" s="303"/>
      <c r="VDC679" s="303"/>
      <c r="VDD679" s="303"/>
      <c r="VDE679" s="303"/>
      <c r="VDF679" s="303"/>
      <c r="VDG679" s="303"/>
      <c r="VDH679" s="303"/>
      <c r="VDI679" s="303"/>
      <c r="VDJ679" s="303"/>
      <c r="VDK679" s="303"/>
      <c r="VDL679" s="303"/>
      <c r="VDM679" s="303"/>
      <c r="VDN679" s="303"/>
      <c r="VDO679" s="303"/>
      <c r="VDP679" s="303"/>
      <c r="VDQ679" s="303"/>
      <c r="VDR679" s="303"/>
      <c r="VDS679" s="303"/>
      <c r="VDT679" s="303"/>
      <c r="VDU679" s="303"/>
      <c r="VDV679" s="303"/>
      <c r="VDW679" s="303"/>
      <c r="VDX679" s="303"/>
      <c r="VDY679" s="303"/>
      <c r="VDZ679" s="303"/>
      <c r="VEA679" s="303"/>
      <c r="VEB679" s="303"/>
      <c r="VEC679" s="303"/>
      <c r="VED679" s="303"/>
      <c r="VEE679" s="303"/>
      <c r="VEF679" s="303"/>
      <c r="VEG679" s="303"/>
      <c r="VEH679" s="303"/>
      <c r="VEI679" s="303"/>
      <c r="VEJ679" s="303"/>
      <c r="VEK679" s="303"/>
      <c r="VEL679" s="303"/>
      <c r="VEM679" s="303"/>
      <c r="VEN679" s="303"/>
      <c r="VEO679" s="303"/>
      <c r="VEP679" s="303"/>
      <c r="VEQ679" s="303"/>
      <c r="VER679" s="303"/>
      <c r="VES679" s="303"/>
      <c r="VET679" s="303"/>
      <c r="VEU679" s="303"/>
      <c r="VEV679" s="303"/>
      <c r="VEW679" s="303"/>
      <c r="VEX679" s="303"/>
      <c r="VEY679" s="303"/>
      <c r="VEZ679" s="303"/>
      <c r="VFA679" s="303"/>
      <c r="VFB679" s="303"/>
      <c r="VFC679" s="303"/>
      <c r="VFD679" s="303"/>
      <c r="VFE679" s="303"/>
      <c r="VFF679" s="303"/>
      <c r="VFG679" s="303"/>
      <c r="VFH679" s="303"/>
      <c r="VFI679" s="303"/>
      <c r="VFJ679" s="303"/>
      <c r="VFK679" s="303"/>
      <c r="VFL679" s="303"/>
      <c r="VFM679" s="303"/>
      <c r="VFN679" s="303"/>
      <c r="VFO679" s="303"/>
      <c r="VFP679" s="303"/>
      <c r="VFQ679" s="303"/>
      <c r="VFR679" s="303"/>
      <c r="VFS679" s="303"/>
      <c r="VFT679" s="303"/>
      <c r="VFU679" s="303"/>
      <c r="VFV679" s="303"/>
      <c r="VFW679" s="303"/>
      <c r="VFX679" s="303"/>
      <c r="VFY679" s="303"/>
      <c r="VFZ679" s="303"/>
      <c r="VGA679" s="303"/>
      <c r="VGB679" s="303"/>
      <c r="VGC679" s="303"/>
      <c r="VGD679" s="303"/>
      <c r="VGE679" s="303"/>
      <c r="VGF679" s="303"/>
      <c r="VGG679" s="303"/>
      <c r="VGH679" s="303"/>
      <c r="VGI679" s="303"/>
      <c r="VGJ679" s="303"/>
      <c r="VGK679" s="303"/>
      <c r="VGL679" s="303"/>
      <c r="VGM679" s="303"/>
      <c r="VGN679" s="303"/>
      <c r="VGO679" s="303"/>
      <c r="VGP679" s="303"/>
      <c r="VGQ679" s="303"/>
      <c r="VGR679" s="303"/>
      <c r="VGS679" s="303"/>
      <c r="VGT679" s="303"/>
      <c r="VGU679" s="303"/>
      <c r="VGV679" s="303"/>
      <c r="VGW679" s="303"/>
      <c r="VGX679" s="303"/>
      <c r="VGY679" s="303"/>
      <c r="VGZ679" s="303"/>
      <c r="VHA679" s="303"/>
      <c r="VHB679" s="303"/>
      <c r="VHC679" s="303"/>
      <c r="VHD679" s="303"/>
      <c r="VHE679" s="303"/>
      <c r="VHF679" s="303"/>
      <c r="VHG679" s="303"/>
      <c r="VHH679" s="303"/>
      <c r="VHI679" s="303"/>
      <c r="VHJ679" s="303"/>
      <c r="VHK679" s="303"/>
      <c r="VHL679" s="303"/>
      <c r="VHM679" s="303"/>
      <c r="VHN679" s="303"/>
      <c r="VHO679" s="303"/>
      <c r="VHP679" s="303"/>
      <c r="VHQ679" s="303"/>
      <c r="VHR679" s="303"/>
      <c r="VHS679" s="303"/>
      <c r="VHT679" s="303"/>
      <c r="VHU679" s="303"/>
      <c r="VHV679" s="303"/>
      <c r="VHW679" s="303"/>
      <c r="VHX679" s="303"/>
      <c r="VHY679" s="303"/>
      <c r="VHZ679" s="303"/>
      <c r="VIA679" s="303"/>
      <c r="VIB679" s="303"/>
      <c r="VIC679" s="303"/>
      <c r="VID679" s="303"/>
      <c r="VIE679" s="303"/>
      <c r="VIF679" s="303"/>
      <c r="VIG679" s="303"/>
      <c r="VIH679" s="303"/>
      <c r="VII679" s="303"/>
      <c r="VIJ679" s="303"/>
      <c r="VIK679" s="303"/>
      <c r="VIL679" s="303"/>
      <c r="VIM679" s="303"/>
      <c r="VIN679" s="303"/>
      <c r="VIO679" s="303"/>
      <c r="VIP679" s="303"/>
      <c r="VIQ679" s="303"/>
      <c r="VIR679" s="303"/>
      <c r="VIS679" s="303"/>
      <c r="VIT679" s="303"/>
      <c r="VIU679" s="303"/>
      <c r="VIV679" s="303"/>
      <c r="VIW679" s="303"/>
      <c r="VIX679" s="303"/>
      <c r="VIY679" s="303"/>
      <c r="VIZ679" s="303"/>
      <c r="VJA679" s="303"/>
      <c r="VJB679" s="303"/>
      <c r="VJC679" s="303"/>
      <c r="VJD679" s="303"/>
      <c r="VJE679" s="303"/>
      <c r="VJF679" s="303"/>
      <c r="VJG679" s="303"/>
      <c r="VJH679" s="303"/>
      <c r="VJI679" s="303"/>
      <c r="VJJ679" s="303"/>
      <c r="VJK679" s="303"/>
      <c r="VJL679" s="303"/>
      <c r="VJM679" s="303"/>
      <c r="VJN679" s="303"/>
      <c r="VJO679" s="303"/>
      <c r="VJP679" s="303"/>
      <c r="VJQ679" s="303"/>
      <c r="VJR679" s="303"/>
      <c r="VJS679" s="303"/>
      <c r="VJT679" s="303"/>
      <c r="VJU679" s="303"/>
      <c r="VJV679" s="303"/>
      <c r="VJW679" s="303"/>
      <c r="VJX679" s="303"/>
      <c r="VJY679" s="303"/>
      <c r="VJZ679" s="303"/>
      <c r="VKA679" s="303"/>
      <c r="VKB679" s="303"/>
      <c r="VKC679" s="303"/>
      <c r="VKD679" s="303"/>
      <c r="VKE679" s="303"/>
      <c r="VKF679" s="303"/>
      <c r="VKG679" s="303"/>
      <c r="VKH679" s="303"/>
      <c r="VKI679" s="303"/>
      <c r="VKJ679" s="303"/>
      <c r="VKK679" s="303"/>
      <c r="VKL679" s="303"/>
      <c r="VKM679" s="303"/>
      <c r="VKN679" s="303"/>
      <c r="VKO679" s="303"/>
      <c r="VKP679" s="303"/>
      <c r="VKQ679" s="303"/>
      <c r="VKR679" s="303"/>
      <c r="VKS679" s="303"/>
      <c r="VKT679" s="303"/>
      <c r="VKU679" s="303"/>
      <c r="VKV679" s="303"/>
      <c r="VKW679" s="303"/>
      <c r="VKX679" s="303"/>
      <c r="VKY679" s="303"/>
      <c r="VKZ679" s="303"/>
      <c r="VLA679" s="303"/>
      <c r="VLB679" s="303"/>
      <c r="VLC679" s="303"/>
      <c r="VLD679" s="303"/>
      <c r="VLE679" s="303"/>
      <c r="VLF679" s="303"/>
      <c r="VLG679" s="303"/>
      <c r="VLH679" s="303"/>
      <c r="VLI679" s="303"/>
      <c r="VLJ679" s="303"/>
      <c r="VLK679" s="303"/>
      <c r="VLL679" s="303"/>
      <c r="VLM679" s="303"/>
      <c r="VLN679" s="303"/>
      <c r="VLO679" s="303"/>
      <c r="VLP679" s="303"/>
      <c r="VLQ679" s="303"/>
      <c r="VLR679" s="303"/>
      <c r="VLS679" s="303"/>
      <c r="VLT679" s="303"/>
      <c r="VLU679" s="303"/>
      <c r="VLV679" s="303"/>
      <c r="VLW679" s="303"/>
      <c r="VLX679" s="303"/>
      <c r="VLY679" s="303"/>
      <c r="VLZ679" s="303"/>
      <c r="VMA679" s="303"/>
      <c r="VMB679" s="303"/>
      <c r="VMC679" s="303"/>
      <c r="VMD679" s="303"/>
      <c r="VME679" s="303"/>
      <c r="VMF679" s="303"/>
      <c r="VMG679" s="303"/>
      <c r="VMH679" s="303"/>
      <c r="VMI679" s="303"/>
      <c r="VMJ679" s="303"/>
      <c r="VMK679" s="303"/>
      <c r="VML679" s="303"/>
      <c r="VMM679" s="303"/>
      <c r="VMN679" s="303"/>
      <c r="VMO679" s="303"/>
      <c r="VMP679" s="303"/>
      <c r="VMQ679" s="303"/>
      <c r="VMR679" s="303"/>
      <c r="VMS679" s="303"/>
      <c r="VMT679" s="303"/>
      <c r="VMU679" s="303"/>
      <c r="VMV679" s="303"/>
      <c r="VMW679" s="303"/>
      <c r="VMX679" s="303"/>
      <c r="VMY679" s="303"/>
      <c r="VMZ679" s="303"/>
      <c r="VNA679" s="303"/>
      <c r="VNB679" s="303"/>
      <c r="VNC679" s="303"/>
      <c r="VND679" s="303"/>
      <c r="VNE679" s="303"/>
      <c r="VNF679" s="303"/>
      <c r="VNG679" s="303"/>
      <c r="VNH679" s="303"/>
      <c r="VNI679" s="303"/>
      <c r="VNJ679" s="303"/>
      <c r="VNK679" s="303"/>
      <c r="VNL679" s="303"/>
      <c r="VNM679" s="303"/>
      <c r="VNN679" s="303"/>
      <c r="VNO679" s="303"/>
      <c r="VNP679" s="303"/>
      <c r="VNQ679" s="303"/>
      <c r="VNR679" s="303"/>
      <c r="VNS679" s="303"/>
      <c r="VNT679" s="303"/>
      <c r="VNU679" s="303"/>
      <c r="VNV679" s="303"/>
      <c r="VNW679" s="303"/>
      <c r="VNX679" s="303"/>
      <c r="VNY679" s="303"/>
      <c r="VNZ679" s="303"/>
      <c r="VOA679" s="303"/>
      <c r="VOB679" s="303"/>
      <c r="VOC679" s="303"/>
      <c r="VOD679" s="303"/>
      <c r="VOE679" s="303"/>
      <c r="VOF679" s="303"/>
      <c r="VOG679" s="303"/>
      <c r="VOH679" s="303"/>
      <c r="VOI679" s="303"/>
      <c r="VOJ679" s="303"/>
      <c r="VOK679" s="303"/>
      <c r="VOL679" s="303"/>
      <c r="VOM679" s="303"/>
      <c r="VON679" s="303"/>
      <c r="VOO679" s="303"/>
      <c r="VOP679" s="303"/>
      <c r="VOQ679" s="303"/>
      <c r="VOR679" s="303"/>
      <c r="VOS679" s="303"/>
      <c r="VOT679" s="303"/>
      <c r="VOU679" s="303"/>
      <c r="VOV679" s="303"/>
      <c r="VOW679" s="303"/>
      <c r="VOX679" s="303"/>
      <c r="VOY679" s="303"/>
      <c r="VOZ679" s="303"/>
      <c r="VPA679" s="303"/>
      <c r="VPB679" s="303"/>
      <c r="VPC679" s="303"/>
      <c r="VPD679" s="303"/>
      <c r="VPE679" s="303"/>
      <c r="VPF679" s="303"/>
      <c r="VPG679" s="303"/>
      <c r="VPH679" s="303"/>
      <c r="VPI679" s="303"/>
      <c r="VPJ679" s="303"/>
      <c r="VPK679" s="303"/>
      <c r="VPL679" s="303"/>
      <c r="VPM679" s="303"/>
      <c r="VPN679" s="303"/>
      <c r="VPO679" s="303"/>
      <c r="VPP679" s="303"/>
      <c r="VPQ679" s="303"/>
      <c r="VPR679" s="303"/>
      <c r="VPS679" s="303"/>
      <c r="VPT679" s="303"/>
      <c r="VPU679" s="303"/>
      <c r="VPV679" s="303"/>
      <c r="VPW679" s="303"/>
      <c r="VPX679" s="303"/>
      <c r="VPY679" s="303"/>
      <c r="VPZ679" s="303"/>
      <c r="VQA679" s="303"/>
      <c r="VQB679" s="303"/>
      <c r="VQC679" s="303"/>
      <c r="VQD679" s="303"/>
      <c r="VQE679" s="303"/>
      <c r="VQF679" s="303"/>
      <c r="VQG679" s="303"/>
      <c r="VQH679" s="303"/>
      <c r="VQI679" s="303"/>
      <c r="VQJ679" s="303"/>
      <c r="VQK679" s="303"/>
      <c r="VQL679" s="303"/>
      <c r="VQM679" s="303"/>
      <c r="VQN679" s="303"/>
      <c r="VQO679" s="303"/>
      <c r="VQP679" s="303"/>
      <c r="VQQ679" s="303"/>
      <c r="VQR679" s="303"/>
      <c r="VQS679" s="303"/>
      <c r="VQT679" s="303"/>
      <c r="VQU679" s="303"/>
      <c r="VQV679" s="303"/>
      <c r="VQW679" s="303"/>
      <c r="VQX679" s="303"/>
      <c r="VQY679" s="303"/>
      <c r="VQZ679" s="303"/>
      <c r="VRA679" s="303"/>
      <c r="VRB679" s="303"/>
      <c r="VRC679" s="303"/>
      <c r="VRD679" s="303"/>
      <c r="VRE679" s="303"/>
      <c r="VRF679" s="303"/>
      <c r="VRG679" s="303"/>
      <c r="VRH679" s="303"/>
      <c r="VRI679" s="303"/>
      <c r="VRJ679" s="303"/>
      <c r="VRK679" s="303"/>
      <c r="VRL679" s="303"/>
      <c r="VRM679" s="303"/>
      <c r="VRN679" s="303"/>
      <c r="VRO679" s="303"/>
      <c r="VRP679" s="303"/>
      <c r="VRQ679" s="303"/>
      <c r="VRR679" s="303"/>
      <c r="VRS679" s="303"/>
      <c r="VRT679" s="303"/>
      <c r="VRU679" s="303"/>
      <c r="VRV679" s="303"/>
      <c r="VRW679" s="303"/>
      <c r="VRX679" s="303"/>
      <c r="VRY679" s="303"/>
      <c r="VRZ679" s="303"/>
      <c r="VSA679" s="303"/>
      <c r="VSB679" s="303"/>
      <c r="VSC679" s="303"/>
      <c r="VSD679" s="303"/>
      <c r="VSE679" s="303"/>
      <c r="VSF679" s="303"/>
      <c r="VSG679" s="303"/>
      <c r="VSH679" s="303"/>
      <c r="VSI679" s="303"/>
      <c r="VSJ679" s="303"/>
      <c r="VSK679" s="303"/>
      <c r="VSL679" s="303"/>
      <c r="VSM679" s="303"/>
      <c r="VSN679" s="303"/>
      <c r="VSO679" s="303"/>
      <c r="VSP679" s="303"/>
      <c r="VSQ679" s="303"/>
      <c r="VSR679" s="303"/>
      <c r="VSS679" s="303"/>
      <c r="VST679" s="303"/>
      <c r="VSU679" s="303"/>
      <c r="VSV679" s="303"/>
      <c r="VSW679" s="303"/>
      <c r="VSX679" s="303"/>
      <c r="VSY679" s="303"/>
      <c r="VSZ679" s="303"/>
      <c r="VTA679" s="303"/>
      <c r="VTB679" s="303"/>
      <c r="VTC679" s="303"/>
      <c r="VTD679" s="303"/>
      <c r="VTE679" s="303"/>
      <c r="VTF679" s="303"/>
      <c r="VTG679" s="303"/>
      <c r="VTH679" s="303"/>
      <c r="VTI679" s="303"/>
      <c r="VTJ679" s="303"/>
      <c r="VTK679" s="303"/>
      <c r="VTL679" s="303"/>
      <c r="VTM679" s="303"/>
      <c r="VTN679" s="303"/>
      <c r="VTO679" s="303"/>
      <c r="VTP679" s="303"/>
      <c r="VTQ679" s="303"/>
      <c r="VTR679" s="303"/>
      <c r="VTS679" s="303"/>
      <c r="VTT679" s="303"/>
      <c r="VTU679" s="303"/>
      <c r="VTV679" s="303"/>
      <c r="VTW679" s="303"/>
      <c r="VTX679" s="303"/>
      <c r="VTY679" s="303"/>
      <c r="VTZ679" s="303"/>
      <c r="VUA679" s="303"/>
      <c r="VUB679" s="303"/>
      <c r="VUC679" s="303"/>
      <c r="VUD679" s="303"/>
      <c r="VUE679" s="303"/>
      <c r="VUF679" s="303"/>
      <c r="VUG679" s="303"/>
      <c r="VUH679" s="303"/>
      <c r="VUI679" s="303"/>
      <c r="VUJ679" s="303"/>
      <c r="VUK679" s="303"/>
      <c r="VUL679" s="303"/>
      <c r="VUM679" s="303"/>
      <c r="VUN679" s="303"/>
      <c r="VUO679" s="303"/>
      <c r="VUP679" s="303"/>
      <c r="VUQ679" s="303"/>
      <c r="VUR679" s="303"/>
      <c r="VUS679" s="303"/>
      <c r="VUT679" s="303"/>
      <c r="VUU679" s="303"/>
      <c r="VUV679" s="303"/>
      <c r="VUW679" s="303"/>
      <c r="VUX679" s="303"/>
      <c r="VUY679" s="303"/>
      <c r="VUZ679" s="303"/>
      <c r="VVA679" s="303"/>
      <c r="VVB679" s="303"/>
      <c r="VVC679" s="303"/>
      <c r="VVD679" s="303"/>
      <c r="VVE679" s="303"/>
      <c r="VVF679" s="303"/>
      <c r="VVG679" s="303"/>
      <c r="VVH679" s="303"/>
      <c r="VVI679" s="303"/>
      <c r="VVJ679" s="303"/>
      <c r="VVK679" s="303"/>
      <c r="VVL679" s="303"/>
      <c r="VVM679" s="303"/>
      <c r="VVN679" s="303"/>
      <c r="VVO679" s="303"/>
      <c r="VVP679" s="303"/>
      <c r="VVQ679" s="303"/>
      <c r="VVR679" s="303"/>
      <c r="VVS679" s="303"/>
      <c r="VVT679" s="303"/>
      <c r="VVU679" s="303"/>
      <c r="VVV679" s="303"/>
      <c r="VVW679" s="303"/>
      <c r="VVX679" s="303"/>
      <c r="VVY679" s="303"/>
      <c r="VVZ679" s="303"/>
      <c r="VWA679" s="303"/>
      <c r="VWB679" s="303"/>
      <c r="VWC679" s="303"/>
      <c r="VWD679" s="303"/>
      <c r="VWE679" s="303"/>
      <c r="VWF679" s="303"/>
      <c r="VWG679" s="303"/>
      <c r="VWH679" s="303"/>
      <c r="VWI679" s="303"/>
      <c r="VWJ679" s="303"/>
      <c r="VWK679" s="303"/>
      <c r="VWL679" s="303"/>
      <c r="VWM679" s="303"/>
      <c r="VWN679" s="303"/>
      <c r="VWO679" s="303"/>
      <c r="VWP679" s="303"/>
      <c r="VWQ679" s="303"/>
      <c r="VWR679" s="303"/>
      <c r="VWS679" s="303"/>
      <c r="VWT679" s="303"/>
      <c r="VWU679" s="303"/>
      <c r="VWV679" s="303"/>
      <c r="VWW679" s="303"/>
      <c r="VWX679" s="303"/>
      <c r="VWY679" s="303"/>
      <c r="VWZ679" s="303"/>
      <c r="VXA679" s="303"/>
      <c r="VXB679" s="303"/>
      <c r="VXC679" s="303"/>
      <c r="VXD679" s="303"/>
      <c r="VXE679" s="303"/>
      <c r="VXF679" s="303"/>
      <c r="VXG679" s="303"/>
      <c r="VXH679" s="303"/>
      <c r="VXI679" s="303"/>
      <c r="VXJ679" s="303"/>
      <c r="VXK679" s="303"/>
      <c r="VXL679" s="303"/>
      <c r="VXM679" s="303"/>
      <c r="VXN679" s="303"/>
      <c r="VXO679" s="303"/>
      <c r="VXP679" s="303"/>
      <c r="VXQ679" s="303"/>
      <c r="VXR679" s="303"/>
      <c r="VXS679" s="303"/>
      <c r="VXT679" s="303"/>
      <c r="VXU679" s="303"/>
      <c r="VXV679" s="303"/>
      <c r="VXW679" s="303"/>
      <c r="VXX679" s="303"/>
      <c r="VXY679" s="303"/>
      <c r="VXZ679" s="303"/>
      <c r="VYA679" s="303"/>
      <c r="VYB679" s="303"/>
      <c r="VYC679" s="303"/>
      <c r="VYD679" s="303"/>
      <c r="VYE679" s="303"/>
      <c r="VYF679" s="303"/>
      <c r="VYG679" s="303"/>
      <c r="VYH679" s="303"/>
      <c r="VYI679" s="303"/>
      <c r="VYJ679" s="303"/>
      <c r="VYK679" s="303"/>
      <c r="VYL679" s="303"/>
      <c r="VYM679" s="303"/>
      <c r="VYN679" s="303"/>
      <c r="VYO679" s="303"/>
      <c r="VYP679" s="303"/>
      <c r="VYQ679" s="303"/>
      <c r="VYR679" s="303"/>
      <c r="VYS679" s="303"/>
      <c r="VYT679" s="303"/>
      <c r="VYU679" s="303"/>
      <c r="VYV679" s="303"/>
      <c r="VYW679" s="303"/>
      <c r="VYX679" s="303"/>
      <c r="VYY679" s="303"/>
      <c r="VYZ679" s="303"/>
      <c r="VZA679" s="303"/>
      <c r="VZB679" s="303"/>
      <c r="VZC679" s="303"/>
      <c r="VZD679" s="303"/>
      <c r="VZE679" s="303"/>
      <c r="VZF679" s="303"/>
      <c r="VZG679" s="303"/>
      <c r="VZH679" s="303"/>
      <c r="VZI679" s="303"/>
      <c r="VZJ679" s="303"/>
      <c r="VZK679" s="303"/>
      <c r="VZL679" s="303"/>
      <c r="VZM679" s="303"/>
      <c r="VZN679" s="303"/>
      <c r="VZO679" s="303"/>
      <c r="VZP679" s="303"/>
      <c r="VZQ679" s="303"/>
      <c r="VZR679" s="303"/>
      <c r="VZS679" s="303"/>
      <c r="VZT679" s="303"/>
      <c r="VZU679" s="303"/>
      <c r="VZV679" s="303"/>
      <c r="VZW679" s="303"/>
      <c r="VZX679" s="303"/>
      <c r="VZY679" s="303"/>
      <c r="VZZ679" s="303"/>
      <c r="WAA679" s="303"/>
      <c r="WAB679" s="303"/>
      <c r="WAC679" s="303"/>
      <c r="WAD679" s="303"/>
      <c r="WAE679" s="303"/>
      <c r="WAF679" s="303"/>
      <c r="WAG679" s="303"/>
      <c r="WAH679" s="303"/>
      <c r="WAI679" s="303"/>
      <c r="WAJ679" s="303"/>
      <c r="WAK679" s="303"/>
      <c r="WAL679" s="303"/>
      <c r="WAM679" s="303"/>
      <c r="WAN679" s="303"/>
      <c r="WAO679" s="303"/>
      <c r="WAP679" s="303"/>
      <c r="WAQ679" s="303"/>
      <c r="WAR679" s="303"/>
      <c r="WAS679" s="303"/>
      <c r="WAT679" s="303"/>
      <c r="WAU679" s="303"/>
      <c r="WAV679" s="303"/>
      <c r="WAW679" s="303"/>
      <c r="WAX679" s="303"/>
      <c r="WAY679" s="303"/>
      <c r="WAZ679" s="303"/>
      <c r="WBA679" s="303"/>
      <c r="WBB679" s="303"/>
      <c r="WBC679" s="303"/>
      <c r="WBD679" s="303"/>
      <c r="WBE679" s="303"/>
      <c r="WBF679" s="303"/>
      <c r="WBG679" s="303"/>
      <c r="WBH679" s="303"/>
      <c r="WBI679" s="303"/>
      <c r="WBJ679" s="303"/>
      <c r="WBK679" s="303"/>
      <c r="WBL679" s="303"/>
      <c r="WBM679" s="303"/>
      <c r="WBN679" s="303"/>
      <c r="WBO679" s="303"/>
      <c r="WBP679" s="303"/>
      <c r="WBQ679" s="303"/>
      <c r="WBR679" s="303"/>
      <c r="WBS679" s="303"/>
      <c r="WBT679" s="303"/>
      <c r="WBU679" s="303"/>
      <c r="WBV679" s="303"/>
      <c r="WBW679" s="303"/>
      <c r="WBX679" s="303"/>
      <c r="WBY679" s="303"/>
      <c r="WBZ679" s="303"/>
      <c r="WCA679" s="303"/>
      <c r="WCB679" s="303"/>
      <c r="WCC679" s="303"/>
      <c r="WCD679" s="303"/>
      <c r="WCE679" s="303"/>
      <c r="WCF679" s="303"/>
      <c r="WCG679" s="303"/>
      <c r="WCH679" s="303"/>
      <c r="WCI679" s="303"/>
      <c r="WCJ679" s="303"/>
      <c r="WCK679" s="303"/>
      <c r="WCL679" s="303"/>
      <c r="WCM679" s="303"/>
      <c r="WCN679" s="303"/>
      <c r="WCO679" s="303"/>
      <c r="WCP679" s="303"/>
      <c r="WCQ679" s="303"/>
      <c r="WCR679" s="303"/>
      <c r="WCS679" s="303"/>
      <c r="WCT679" s="303"/>
      <c r="WCU679" s="303"/>
      <c r="WCV679" s="303"/>
      <c r="WCW679" s="303"/>
      <c r="WCX679" s="303"/>
      <c r="WCY679" s="303"/>
      <c r="WCZ679" s="303"/>
      <c r="WDA679" s="303"/>
      <c r="WDB679" s="303"/>
      <c r="WDC679" s="303"/>
      <c r="WDD679" s="303"/>
      <c r="WDE679" s="303"/>
      <c r="WDF679" s="303"/>
      <c r="WDG679" s="303"/>
      <c r="WDH679" s="303"/>
      <c r="WDI679" s="303"/>
      <c r="WDJ679" s="303"/>
      <c r="WDK679" s="303"/>
      <c r="WDL679" s="303"/>
      <c r="WDM679" s="303"/>
      <c r="WDN679" s="303"/>
      <c r="WDO679" s="303"/>
      <c r="WDP679" s="303"/>
      <c r="WDQ679" s="303"/>
      <c r="WDR679" s="303"/>
      <c r="WDS679" s="303"/>
      <c r="WDT679" s="303"/>
      <c r="WDU679" s="303"/>
      <c r="WDV679" s="303"/>
      <c r="WDW679" s="303"/>
      <c r="WDX679" s="303"/>
      <c r="WDY679" s="303"/>
      <c r="WDZ679" s="303"/>
      <c r="WEA679" s="303"/>
      <c r="WEB679" s="303"/>
      <c r="WEC679" s="303"/>
      <c r="WED679" s="303"/>
      <c r="WEE679" s="303"/>
      <c r="WEF679" s="303"/>
      <c r="WEG679" s="303"/>
      <c r="WEH679" s="303"/>
      <c r="WEI679" s="303"/>
      <c r="WEJ679" s="303"/>
      <c r="WEK679" s="303"/>
      <c r="WEL679" s="303"/>
      <c r="WEM679" s="303"/>
      <c r="WEN679" s="303"/>
      <c r="WEO679" s="303"/>
      <c r="WEP679" s="303"/>
      <c r="WEQ679" s="303"/>
      <c r="WER679" s="303"/>
      <c r="WES679" s="303"/>
      <c r="WET679" s="303"/>
      <c r="WEU679" s="303"/>
      <c r="WEV679" s="303"/>
      <c r="WEW679" s="303"/>
      <c r="WEX679" s="303"/>
      <c r="WEY679" s="303"/>
      <c r="WEZ679" s="303"/>
      <c r="WFA679" s="303"/>
      <c r="WFB679" s="303"/>
      <c r="WFC679" s="303"/>
      <c r="WFD679" s="303"/>
      <c r="WFE679" s="303"/>
      <c r="WFF679" s="303"/>
      <c r="WFG679" s="303"/>
      <c r="WFH679" s="303"/>
      <c r="WFI679" s="303"/>
      <c r="WFJ679" s="303"/>
      <c r="WFK679" s="303"/>
      <c r="WFL679" s="303"/>
      <c r="WFM679" s="303"/>
      <c r="WFN679" s="303"/>
      <c r="WFO679" s="303"/>
      <c r="WFP679" s="303"/>
      <c r="WFQ679" s="303"/>
      <c r="WFR679" s="303"/>
      <c r="WFS679" s="303"/>
      <c r="WFT679" s="303"/>
      <c r="WFU679" s="303"/>
      <c r="WFV679" s="303"/>
      <c r="WFW679" s="303"/>
      <c r="WFX679" s="303"/>
      <c r="WFY679" s="303"/>
      <c r="WFZ679" s="303"/>
      <c r="WGA679" s="303"/>
      <c r="WGB679" s="303"/>
      <c r="WGC679" s="303"/>
      <c r="WGD679" s="303"/>
      <c r="WGE679" s="303"/>
      <c r="WGF679" s="303"/>
      <c r="WGG679" s="303"/>
      <c r="WGH679" s="303"/>
      <c r="WGI679" s="303"/>
      <c r="WGJ679" s="303"/>
      <c r="WGK679" s="303"/>
      <c r="WGL679" s="303"/>
      <c r="WGM679" s="303"/>
      <c r="WGN679" s="303"/>
      <c r="WGO679" s="303"/>
      <c r="WGP679" s="303"/>
      <c r="WGQ679" s="303"/>
      <c r="WGR679" s="303"/>
      <c r="WGS679" s="303"/>
      <c r="WGT679" s="303"/>
      <c r="WGU679" s="303"/>
      <c r="WGV679" s="303"/>
      <c r="WGW679" s="303"/>
      <c r="WGX679" s="303"/>
      <c r="WGY679" s="303"/>
      <c r="WGZ679" s="303"/>
      <c r="WHA679" s="303"/>
      <c r="WHB679" s="303"/>
      <c r="WHC679" s="303"/>
      <c r="WHD679" s="303"/>
      <c r="WHE679" s="303"/>
      <c r="WHF679" s="303"/>
      <c r="WHG679" s="303"/>
      <c r="WHH679" s="303"/>
      <c r="WHI679" s="303"/>
      <c r="WHJ679" s="303"/>
      <c r="WHK679" s="303"/>
      <c r="WHL679" s="303"/>
      <c r="WHM679" s="303"/>
      <c r="WHN679" s="303"/>
      <c r="WHO679" s="303"/>
      <c r="WHP679" s="303"/>
      <c r="WHQ679" s="303"/>
      <c r="WHR679" s="303"/>
      <c r="WHS679" s="303"/>
      <c r="WHT679" s="303"/>
      <c r="WHU679" s="303"/>
      <c r="WHV679" s="303"/>
      <c r="WHW679" s="303"/>
      <c r="WHX679" s="303"/>
      <c r="WHY679" s="303"/>
      <c r="WHZ679" s="303"/>
      <c r="WIA679" s="303"/>
      <c r="WIB679" s="303"/>
      <c r="WIC679" s="303"/>
      <c r="WID679" s="303"/>
      <c r="WIE679" s="303"/>
      <c r="WIF679" s="303"/>
      <c r="WIG679" s="303"/>
      <c r="WIH679" s="303"/>
      <c r="WII679" s="303"/>
      <c r="WIJ679" s="303"/>
      <c r="WIK679" s="303"/>
      <c r="WIL679" s="303"/>
      <c r="WIM679" s="303"/>
      <c r="WIN679" s="303"/>
      <c r="WIO679" s="303"/>
      <c r="WIP679" s="303"/>
      <c r="WIQ679" s="303"/>
      <c r="WIR679" s="303"/>
      <c r="WIS679" s="303"/>
      <c r="WIT679" s="303"/>
      <c r="WIU679" s="303"/>
      <c r="WIV679" s="303"/>
      <c r="WIW679" s="303"/>
      <c r="WIX679" s="303"/>
      <c r="WIY679" s="303"/>
      <c r="WIZ679" s="303"/>
      <c r="WJA679" s="303"/>
      <c r="WJB679" s="303"/>
      <c r="WJC679" s="303"/>
      <c r="WJD679" s="303"/>
      <c r="WJE679" s="303"/>
      <c r="WJF679" s="303"/>
      <c r="WJG679" s="303"/>
      <c r="WJH679" s="303"/>
      <c r="WJI679" s="303"/>
      <c r="WJJ679" s="303"/>
      <c r="WJK679" s="303"/>
      <c r="WJL679" s="303"/>
      <c r="WJM679" s="303"/>
      <c r="WJN679" s="303"/>
      <c r="WJO679" s="303"/>
      <c r="WJP679" s="303"/>
      <c r="WJQ679" s="303"/>
      <c r="WJR679" s="303"/>
      <c r="WJS679" s="303"/>
      <c r="WJT679" s="303"/>
      <c r="WJU679" s="303"/>
      <c r="WJV679" s="303"/>
      <c r="WJW679" s="303"/>
      <c r="WJX679" s="303"/>
      <c r="WJY679" s="303"/>
      <c r="WJZ679" s="303"/>
      <c r="WKA679" s="303"/>
      <c r="WKB679" s="303"/>
      <c r="WKC679" s="303"/>
      <c r="WKD679" s="303"/>
      <c r="WKE679" s="303"/>
      <c r="WKF679" s="303"/>
      <c r="WKG679" s="303"/>
      <c r="WKH679" s="303"/>
      <c r="WKI679" s="303"/>
      <c r="WKJ679" s="303"/>
      <c r="WKK679" s="303"/>
      <c r="WKL679" s="303"/>
      <c r="WKM679" s="303"/>
      <c r="WKN679" s="303"/>
      <c r="WKO679" s="303"/>
      <c r="WKP679" s="303"/>
      <c r="WKQ679" s="303"/>
      <c r="WKR679" s="303"/>
      <c r="WKS679" s="303"/>
      <c r="WKT679" s="303"/>
      <c r="WKU679" s="303"/>
      <c r="WKV679" s="303"/>
      <c r="WKW679" s="303"/>
      <c r="WKX679" s="303"/>
      <c r="WKY679" s="303"/>
      <c r="WKZ679" s="303"/>
      <c r="WLA679" s="303"/>
      <c r="WLB679" s="303"/>
      <c r="WLC679" s="303"/>
      <c r="WLD679" s="303"/>
      <c r="WLE679" s="303"/>
      <c r="WLF679" s="303"/>
      <c r="WLG679" s="303"/>
      <c r="WLH679" s="303"/>
      <c r="WLI679" s="303"/>
      <c r="WLJ679" s="303"/>
      <c r="WLK679" s="303"/>
      <c r="WLL679" s="303"/>
      <c r="WLM679" s="303"/>
      <c r="WLN679" s="303"/>
      <c r="WLO679" s="303"/>
      <c r="WLP679" s="303"/>
      <c r="WLQ679" s="303"/>
      <c r="WLR679" s="303"/>
      <c r="WLS679" s="303"/>
      <c r="WLT679" s="303"/>
      <c r="WLU679" s="303"/>
      <c r="WLV679" s="303"/>
      <c r="WLW679" s="303"/>
      <c r="WLX679" s="303"/>
      <c r="WLY679" s="303"/>
      <c r="WLZ679" s="303"/>
      <c r="WMA679" s="303"/>
      <c r="WMB679" s="303"/>
      <c r="WMC679" s="303"/>
      <c r="WMD679" s="303"/>
      <c r="WME679" s="303"/>
      <c r="WMF679" s="303"/>
      <c r="WMG679" s="303"/>
      <c r="WMH679" s="303"/>
      <c r="WMI679" s="303"/>
      <c r="WMJ679" s="303"/>
      <c r="WMK679" s="303"/>
      <c r="WML679" s="303"/>
      <c r="WMM679" s="303"/>
      <c r="WMN679" s="303"/>
      <c r="WMO679" s="303"/>
      <c r="WMP679" s="303"/>
      <c r="WMQ679" s="303"/>
      <c r="WMR679" s="303"/>
      <c r="WMS679" s="303"/>
      <c r="WMT679" s="303"/>
      <c r="WMU679" s="303"/>
      <c r="WMV679" s="303"/>
      <c r="WMW679" s="303"/>
      <c r="WMX679" s="303"/>
      <c r="WMY679" s="303"/>
      <c r="WMZ679" s="303"/>
      <c r="WNA679" s="303"/>
      <c r="WNB679" s="303"/>
      <c r="WNC679" s="303"/>
      <c r="WND679" s="303"/>
      <c r="WNE679" s="303"/>
      <c r="WNF679" s="303"/>
      <c r="WNG679" s="303"/>
      <c r="WNH679" s="303"/>
      <c r="WNI679" s="303"/>
      <c r="WNJ679" s="303"/>
      <c r="WNK679" s="303"/>
      <c r="WNL679" s="303"/>
      <c r="WNM679" s="303"/>
      <c r="WNN679" s="303"/>
      <c r="WNO679" s="303"/>
      <c r="WNP679" s="303"/>
      <c r="WNQ679" s="303"/>
      <c r="WNR679" s="303"/>
      <c r="WNS679" s="303"/>
      <c r="WNT679" s="303"/>
      <c r="WNU679" s="303"/>
      <c r="WNV679" s="303"/>
      <c r="WNW679" s="303"/>
      <c r="WNX679" s="303"/>
      <c r="WNY679" s="303"/>
      <c r="WNZ679" s="303"/>
      <c r="WOA679" s="303"/>
      <c r="WOB679" s="303"/>
      <c r="WOC679" s="303"/>
      <c r="WOD679" s="303"/>
      <c r="WOE679" s="303"/>
      <c r="WOF679" s="303"/>
      <c r="WOG679" s="303"/>
      <c r="WOH679" s="303"/>
      <c r="WOI679" s="303"/>
      <c r="WOJ679" s="303"/>
      <c r="WOK679" s="303"/>
      <c r="WOL679" s="303"/>
      <c r="WOM679" s="303"/>
      <c r="WON679" s="303"/>
      <c r="WOO679" s="303"/>
      <c r="WOP679" s="303"/>
      <c r="WOQ679" s="303"/>
      <c r="WOR679" s="303"/>
      <c r="WOS679" s="303"/>
      <c r="WOT679" s="303"/>
      <c r="WOU679" s="303"/>
      <c r="WOV679" s="303"/>
      <c r="WOW679" s="303"/>
      <c r="WOX679" s="303"/>
      <c r="WOY679" s="303"/>
      <c r="WOZ679" s="303"/>
      <c r="WPA679" s="303"/>
      <c r="WPB679" s="303"/>
      <c r="WPC679" s="303"/>
      <c r="WPD679" s="303"/>
      <c r="WPE679" s="303"/>
      <c r="WPF679" s="303"/>
      <c r="WPG679" s="303"/>
      <c r="WPH679" s="303"/>
      <c r="WPI679" s="303"/>
      <c r="WPJ679" s="303"/>
      <c r="WPK679" s="303"/>
      <c r="WPL679" s="303"/>
      <c r="WPM679" s="303"/>
      <c r="WPN679" s="303"/>
      <c r="WPO679" s="303"/>
      <c r="WPP679" s="303"/>
      <c r="WPQ679" s="303"/>
      <c r="WPR679" s="303"/>
      <c r="WPS679" s="303"/>
      <c r="WPT679" s="303"/>
      <c r="WPU679" s="303"/>
      <c r="WPV679" s="303"/>
      <c r="WPW679" s="303"/>
      <c r="WPX679" s="303"/>
      <c r="WPY679" s="303"/>
      <c r="WPZ679" s="303"/>
      <c r="WQA679" s="303"/>
      <c r="WQB679" s="303"/>
      <c r="WQC679" s="303"/>
      <c r="WQD679" s="303"/>
      <c r="WQE679" s="303"/>
      <c r="WQF679" s="303"/>
      <c r="WQG679" s="303"/>
      <c r="WQH679" s="303"/>
      <c r="WQI679" s="303"/>
      <c r="WQJ679" s="303"/>
      <c r="WQK679" s="303"/>
      <c r="WQL679" s="303"/>
      <c r="WQM679" s="303"/>
      <c r="WQN679" s="303"/>
      <c r="WQO679" s="303"/>
      <c r="WQP679" s="303"/>
      <c r="WQQ679" s="303"/>
      <c r="WQR679" s="303"/>
      <c r="WQS679" s="303"/>
      <c r="WQT679" s="303"/>
      <c r="WQU679" s="303"/>
      <c r="WQV679" s="303"/>
      <c r="WQW679" s="303"/>
      <c r="WQX679" s="303"/>
      <c r="WQY679" s="303"/>
      <c r="WQZ679" s="303"/>
      <c r="WRA679" s="303"/>
      <c r="WRB679" s="303"/>
      <c r="WRC679" s="303"/>
      <c r="WRD679" s="303"/>
      <c r="WRE679" s="303"/>
      <c r="WRF679" s="303"/>
      <c r="WRG679" s="303"/>
      <c r="WRH679" s="303"/>
      <c r="WRI679" s="303"/>
      <c r="WRJ679" s="303"/>
      <c r="WRK679" s="303"/>
      <c r="WRL679" s="303"/>
      <c r="WRM679" s="303"/>
      <c r="WRN679" s="303"/>
      <c r="WRO679" s="303"/>
      <c r="WRP679" s="303"/>
      <c r="WRQ679" s="303"/>
      <c r="WRR679" s="303"/>
      <c r="WRS679" s="303"/>
      <c r="WRT679" s="303"/>
      <c r="WRU679" s="303"/>
      <c r="WRV679" s="303"/>
      <c r="WRW679" s="303"/>
      <c r="WRX679" s="303"/>
      <c r="WRY679" s="303"/>
      <c r="WRZ679" s="303"/>
      <c r="WSA679" s="303"/>
      <c r="WSB679" s="303"/>
      <c r="WSC679" s="303"/>
      <c r="WSD679" s="303"/>
      <c r="WSE679" s="303"/>
      <c r="WSF679" s="303"/>
      <c r="WSG679" s="303"/>
      <c r="WSH679" s="303"/>
      <c r="WSI679" s="303"/>
      <c r="WSJ679" s="303"/>
      <c r="WSK679" s="303"/>
      <c r="WSL679" s="303"/>
      <c r="WSM679" s="303"/>
      <c r="WSN679" s="303"/>
      <c r="WSO679" s="303"/>
      <c r="WSP679" s="303"/>
      <c r="WSQ679" s="303"/>
      <c r="WSR679" s="303"/>
      <c r="WSS679" s="303"/>
      <c r="WST679" s="303"/>
      <c r="WSU679" s="303"/>
      <c r="WSV679" s="303"/>
      <c r="WSW679" s="303"/>
      <c r="WSX679" s="303"/>
      <c r="WSY679" s="303"/>
      <c r="WSZ679" s="303"/>
      <c r="WTA679" s="303"/>
      <c r="WTB679" s="303"/>
      <c r="WTC679" s="303"/>
      <c r="WTD679" s="303"/>
      <c r="WTE679" s="303"/>
      <c r="WTF679" s="303"/>
      <c r="WTG679" s="303"/>
      <c r="WTH679" s="303"/>
      <c r="WTI679" s="303"/>
      <c r="WTJ679" s="303"/>
      <c r="WTK679" s="303"/>
      <c r="WTL679" s="303"/>
      <c r="WTM679" s="303"/>
      <c r="WTN679" s="303"/>
      <c r="WTO679" s="303"/>
      <c r="WTP679" s="303"/>
      <c r="WTQ679" s="303"/>
      <c r="WTR679" s="303"/>
      <c r="WTS679" s="303"/>
      <c r="WTT679" s="303"/>
      <c r="WTU679" s="303"/>
      <c r="WTV679" s="303"/>
      <c r="WTW679" s="303"/>
      <c r="WTX679" s="303"/>
      <c r="WTY679" s="303"/>
      <c r="WTZ679" s="303"/>
      <c r="WUA679" s="303"/>
      <c r="WUB679" s="303"/>
      <c r="WUC679" s="303"/>
      <c r="WUD679" s="303"/>
      <c r="WUE679" s="303"/>
      <c r="WUF679" s="303"/>
      <c r="WUG679" s="303"/>
      <c r="WUH679" s="303"/>
      <c r="WUI679" s="303"/>
      <c r="WUJ679" s="303"/>
      <c r="WUK679" s="303"/>
      <c r="WUL679" s="303"/>
      <c r="WUM679" s="303"/>
      <c r="WUN679" s="303"/>
      <c r="WUO679" s="303"/>
      <c r="WUP679" s="303"/>
      <c r="WUQ679" s="303"/>
      <c r="WUR679" s="303"/>
      <c r="WUS679" s="303"/>
      <c r="WUT679" s="303"/>
      <c r="WUU679" s="303"/>
      <c r="WUV679" s="303"/>
      <c r="WUW679" s="303"/>
      <c r="WUX679" s="303"/>
      <c r="WUY679" s="303"/>
      <c r="WUZ679" s="303"/>
      <c r="WVA679" s="303"/>
      <c r="WVB679" s="303"/>
      <c r="WVC679" s="303"/>
      <c r="WVD679" s="303"/>
      <c r="WVE679" s="303"/>
      <c r="WVF679" s="303"/>
      <c r="WVG679" s="303"/>
      <c r="WVH679" s="303"/>
      <c r="WVI679" s="303"/>
      <c r="WVJ679" s="303"/>
      <c r="WVK679" s="303"/>
      <c r="WVL679" s="303"/>
      <c r="WVM679" s="303"/>
      <c r="WVN679" s="303"/>
      <c r="WVO679" s="303"/>
      <c r="WVP679" s="303"/>
    </row>
  </sheetData>
  <mergeCells count="5">
    <mergeCell ref="B6:J6"/>
    <mergeCell ref="B8:J8"/>
    <mergeCell ref="B9:J9"/>
    <mergeCell ref="A11:J11"/>
    <mergeCell ref="C13:D13"/>
  </mergeCells>
  <pageMargins left="0.7" right="0.7" top="0.75" bottom="0.75" header="0.3" footer="0.3"/>
  <pageSetup scale="9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WVP679"/>
  <sheetViews>
    <sheetView view="pageBreakPreview" topLeftCell="A10" zoomScale="115" zoomScaleNormal="100" zoomScaleSheetLayoutView="115" workbookViewId="0">
      <selection activeCell="J16" sqref="J16"/>
    </sheetView>
  </sheetViews>
  <sheetFormatPr defaultColWidth="9.140625" defaultRowHeight="12.75" x14ac:dyDescent="0.2"/>
  <cols>
    <col min="1" max="1" width="4.7109375" style="303" customWidth="1"/>
    <col min="2" max="3" width="3.7109375" style="303" customWidth="1"/>
    <col min="4" max="4" width="39.140625" style="303" customWidth="1"/>
    <col min="5" max="5" width="11.28515625" style="303" bestFit="1" customWidth="1"/>
    <col min="6" max="6" width="9.140625" style="303"/>
    <col min="7" max="7" width="15.140625" style="9" bestFit="1" customWidth="1"/>
    <col min="8" max="8" width="17" style="303" bestFit="1" customWidth="1"/>
    <col min="9" max="9" width="17" style="303" customWidth="1"/>
    <col min="10" max="10" width="11.42578125" style="303" customWidth="1"/>
    <col min="11" max="11" width="15.5703125" style="303" bestFit="1" customWidth="1"/>
    <col min="12" max="12" width="4.28515625" style="303" customWidth="1"/>
    <col min="13" max="13" width="17.28515625" style="9" customWidth="1"/>
    <col min="14" max="14" width="12.85546875" style="303" bestFit="1" customWidth="1"/>
    <col min="15" max="15" width="5.28515625" style="303" customWidth="1"/>
    <col min="16" max="16" width="14" style="9" bestFit="1" customWidth="1"/>
    <col min="17" max="17" width="15" style="9" bestFit="1" customWidth="1"/>
    <col min="18" max="18" width="14.5703125" style="9" bestFit="1" customWidth="1"/>
    <col min="19" max="19" width="9.140625" style="303"/>
    <col min="20" max="20" width="14.5703125" style="303" bestFit="1" customWidth="1"/>
    <col min="21" max="250" width="9.140625" style="303"/>
    <col min="251" max="251" width="4.7109375" style="303" customWidth="1"/>
    <col min="252" max="253" width="3.7109375" style="303" customWidth="1"/>
    <col min="254" max="254" width="39.140625" style="303" customWidth="1"/>
    <col min="255" max="255" width="11.28515625" style="303" bestFit="1" customWidth="1"/>
    <col min="256" max="256" width="9.140625" style="303"/>
    <col min="257" max="257" width="15.140625" style="303" bestFit="1" customWidth="1"/>
    <col min="258" max="258" width="17" style="303" bestFit="1" customWidth="1"/>
    <col min="259" max="259" width="11.42578125" style="303" customWidth="1"/>
    <col min="260" max="260" width="12.28515625" style="303" bestFit="1" customWidth="1"/>
    <col min="261" max="261" width="11.28515625" style="303" bestFit="1" customWidth="1"/>
    <col min="262" max="263" width="10.28515625" style="303" bestFit="1" customWidth="1"/>
    <col min="264" max="506" width="9.140625" style="303"/>
    <col min="507" max="507" width="4.7109375" style="303" customWidth="1"/>
    <col min="508" max="509" width="3.7109375" style="303" customWidth="1"/>
    <col min="510" max="510" width="39.140625" style="303" customWidth="1"/>
    <col min="511" max="511" width="11.28515625" style="303" bestFit="1" customWidth="1"/>
    <col min="512" max="512" width="9.140625" style="303"/>
    <col min="513" max="513" width="15.140625" style="303" bestFit="1" customWidth="1"/>
    <col min="514" max="514" width="17" style="303" bestFit="1" customWidth="1"/>
    <col min="515" max="515" width="11.42578125" style="303" customWidth="1"/>
    <col min="516" max="516" width="12.28515625" style="303" bestFit="1" customWidth="1"/>
    <col min="517" max="517" width="11.28515625" style="303" bestFit="1" customWidth="1"/>
    <col min="518" max="519" width="10.28515625" style="303" bestFit="1" customWidth="1"/>
    <col min="520" max="762" width="9.140625" style="303"/>
    <col min="763" max="763" width="4.7109375" style="303" customWidth="1"/>
    <col min="764" max="765" width="3.7109375" style="303" customWidth="1"/>
    <col min="766" max="766" width="39.140625" style="303" customWidth="1"/>
    <col min="767" max="767" width="11.28515625" style="303" bestFit="1" customWidth="1"/>
    <col min="768" max="768" width="9.140625" style="303"/>
    <col min="769" max="769" width="15.140625" style="303" bestFit="1" customWidth="1"/>
    <col min="770" max="770" width="17" style="303" bestFit="1" customWidth="1"/>
    <col min="771" max="771" width="11.42578125" style="303" customWidth="1"/>
    <col min="772" max="772" width="12.28515625" style="303" bestFit="1" customWidth="1"/>
    <col min="773" max="773" width="11.28515625" style="303" bestFit="1" customWidth="1"/>
    <col min="774" max="775" width="10.28515625" style="303" bestFit="1" customWidth="1"/>
    <col min="776" max="1018" width="9.140625" style="303"/>
    <col min="1019" max="1019" width="4.7109375" style="303" customWidth="1"/>
    <col min="1020" max="1021" width="3.7109375" style="303" customWidth="1"/>
    <col min="1022" max="1022" width="39.140625" style="303" customWidth="1"/>
    <col min="1023" max="1023" width="11.28515625" style="303" bestFit="1" customWidth="1"/>
    <col min="1024" max="1024" width="9.140625" style="303"/>
    <col min="1025" max="1025" width="15.140625" style="303" bestFit="1" customWidth="1"/>
    <col min="1026" max="1026" width="17" style="303" bestFit="1" customWidth="1"/>
    <col min="1027" max="1027" width="11.42578125" style="303" customWidth="1"/>
    <col min="1028" max="1028" width="12.28515625" style="303" bestFit="1" customWidth="1"/>
    <col min="1029" max="1029" width="11.28515625" style="303" bestFit="1" customWidth="1"/>
    <col min="1030" max="1031" width="10.28515625" style="303" bestFit="1" customWidth="1"/>
    <col min="1032" max="1274" width="9.140625" style="303"/>
    <col min="1275" max="1275" width="4.7109375" style="303" customWidth="1"/>
    <col min="1276" max="1277" width="3.7109375" style="303" customWidth="1"/>
    <col min="1278" max="1278" width="39.140625" style="303" customWidth="1"/>
    <col min="1279" max="1279" width="11.28515625" style="303" bestFit="1" customWidth="1"/>
    <col min="1280" max="1280" width="9.140625" style="303"/>
    <col min="1281" max="1281" width="15.140625" style="303" bestFit="1" customWidth="1"/>
    <col min="1282" max="1282" width="17" style="303" bestFit="1" customWidth="1"/>
    <col min="1283" max="1283" width="11.42578125" style="303" customWidth="1"/>
    <col min="1284" max="1284" width="12.28515625" style="303" bestFit="1" customWidth="1"/>
    <col min="1285" max="1285" width="11.28515625" style="303" bestFit="1" customWidth="1"/>
    <col min="1286" max="1287" width="10.28515625" style="303" bestFit="1" customWidth="1"/>
    <col min="1288" max="1530" width="9.140625" style="303"/>
    <col min="1531" max="1531" width="4.7109375" style="303" customWidth="1"/>
    <col min="1532" max="1533" width="3.7109375" style="303" customWidth="1"/>
    <col min="1534" max="1534" width="39.140625" style="303" customWidth="1"/>
    <col min="1535" max="1535" width="11.28515625" style="303" bestFit="1" customWidth="1"/>
    <col min="1536" max="1536" width="9.140625" style="303"/>
    <col min="1537" max="1537" width="15.140625" style="303" bestFit="1" customWidth="1"/>
    <col min="1538" max="1538" width="17" style="303" bestFit="1" customWidth="1"/>
    <col min="1539" max="1539" width="11.42578125" style="303" customWidth="1"/>
    <col min="1540" max="1540" width="12.28515625" style="303" bestFit="1" customWidth="1"/>
    <col min="1541" max="1541" width="11.28515625" style="303" bestFit="1" customWidth="1"/>
    <col min="1542" max="1543" width="10.28515625" style="303" bestFit="1" customWidth="1"/>
    <col min="1544" max="1786" width="9.140625" style="303"/>
    <col min="1787" max="1787" width="4.7109375" style="303" customWidth="1"/>
    <col min="1788" max="1789" width="3.7109375" style="303" customWidth="1"/>
    <col min="1790" max="1790" width="39.140625" style="303" customWidth="1"/>
    <col min="1791" max="1791" width="11.28515625" style="303" bestFit="1" customWidth="1"/>
    <col min="1792" max="1792" width="9.140625" style="303"/>
    <col min="1793" max="1793" width="15.140625" style="303" bestFit="1" customWidth="1"/>
    <col min="1794" max="1794" width="17" style="303" bestFit="1" customWidth="1"/>
    <col min="1795" max="1795" width="11.42578125" style="303" customWidth="1"/>
    <col min="1796" max="1796" width="12.28515625" style="303" bestFit="1" customWidth="1"/>
    <col min="1797" max="1797" width="11.28515625" style="303" bestFit="1" customWidth="1"/>
    <col min="1798" max="1799" width="10.28515625" style="303" bestFit="1" customWidth="1"/>
    <col min="1800" max="2042" width="9.140625" style="303"/>
    <col min="2043" max="2043" width="4.7109375" style="303" customWidth="1"/>
    <col min="2044" max="2045" width="3.7109375" style="303" customWidth="1"/>
    <col min="2046" max="2046" width="39.140625" style="303" customWidth="1"/>
    <col min="2047" max="2047" width="11.28515625" style="303" bestFit="1" customWidth="1"/>
    <col min="2048" max="2048" width="9.140625" style="303"/>
    <col min="2049" max="2049" width="15.140625" style="303" bestFit="1" customWidth="1"/>
    <col min="2050" max="2050" width="17" style="303" bestFit="1" customWidth="1"/>
    <col min="2051" max="2051" width="11.42578125" style="303" customWidth="1"/>
    <col min="2052" max="2052" width="12.28515625" style="303" bestFit="1" customWidth="1"/>
    <col min="2053" max="2053" width="11.28515625" style="303" bestFit="1" customWidth="1"/>
    <col min="2054" max="2055" width="10.28515625" style="303" bestFit="1" customWidth="1"/>
    <col min="2056" max="2298" width="9.140625" style="303"/>
    <col min="2299" max="2299" width="4.7109375" style="303" customWidth="1"/>
    <col min="2300" max="2301" width="3.7109375" style="303" customWidth="1"/>
    <col min="2302" max="2302" width="39.140625" style="303" customWidth="1"/>
    <col min="2303" max="2303" width="11.28515625" style="303" bestFit="1" customWidth="1"/>
    <col min="2304" max="2304" width="9.140625" style="303"/>
    <col min="2305" max="2305" width="15.140625" style="303" bestFit="1" customWidth="1"/>
    <col min="2306" max="2306" width="17" style="303" bestFit="1" customWidth="1"/>
    <col min="2307" max="2307" width="11.42578125" style="303" customWidth="1"/>
    <col min="2308" max="2308" width="12.28515625" style="303" bestFit="1" customWidth="1"/>
    <col min="2309" max="2309" width="11.28515625" style="303" bestFit="1" customWidth="1"/>
    <col min="2310" max="2311" width="10.28515625" style="303" bestFit="1" customWidth="1"/>
    <col min="2312" max="2554" width="9.140625" style="303"/>
    <col min="2555" max="2555" width="4.7109375" style="303" customWidth="1"/>
    <col min="2556" max="2557" width="3.7109375" style="303" customWidth="1"/>
    <col min="2558" max="2558" width="39.140625" style="303" customWidth="1"/>
    <col min="2559" max="2559" width="11.28515625" style="303" bestFit="1" customWidth="1"/>
    <col min="2560" max="2560" width="9.140625" style="303"/>
    <col min="2561" max="2561" width="15.140625" style="303" bestFit="1" customWidth="1"/>
    <col min="2562" max="2562" width="17" style="303" bestFit="1" customWidth="1"/>
    <col min="2563" max="2563" width="11.42578125" style="303" customWidth="1"/>
    <col min="2564" max="2564" width="12.28515625" style="303" bestFit="1" customWidth="1"/>
    <col min="2565" max="2565" width="11.28515625" style="303" bestFit="1" customWidth="1"/>
    <col min="2566" max="2567" width="10.28515625" style="303" bestFit="1" customWidth="1"/>
    <col min="2568" max="2810" width="9.140625" style="303"/>
    <col min="2811" max="2811" width="4.7109375" style="303" customWidth="1"/>
    <col min="2812" max="2813" width="3.7109375" style="303" customWidth="1"/>
    <col min="2814" max="2814" width="39.140625" style="303" customWidth="1"/>
    <col min="2815" max="2815" width="11.28515625" style="303" bestFit="1" customWidth="1"/>
    <col min="2816" max="2816" width="9.140625" style="303"/>
    <col min="2817" max="2817" width="15.140625" style="303" bestFit="1" customWidth="1"/>
    <col min="2818" max="2818" width="17" style="303" bestFit="1" customWidth="1"/>
    <col min="2819" max="2819" width="11.42578125" style="303" customWidth="1"/>
    <col min="2820" max="2820" width="12.28515625" style="303" bestFit="1" customWidth="1"/>
    <col min="2821" max="2821" width="11.28515625" style="303" bestFit="1" customWidth="1"/>
    <col min="2822" max="2823" width="10.28515625" style="303" bestFit="1" customWidth="1"/>
    <col min="2824" max="3066" width="9.140625" style="303"/>
    <col min="3067" max="3067" width="4.7109375" style="303" customWidth="1"/>
    <col min="3068" max="3069" width="3.7109375" style="303" customWidth="1"/>
    <col min="3070" max="3070" width="39.140625" style="303" customWidth="1"/>
    <col min="3071" max="3071" width="11.28515625" style="303" bestFit="1" customWidth="1"/>
    <col min="3072" max="3072" width="9.140625" style="303"/>
    <col min="3073" max="3073" width="15.140625" style="303" bestFit="1" customWidth="1"/>
    <col min="3074" max="3074" width="17" style="303" bestFit="1" customWidth="1"/>
    <col min="3075" max="3075" width="11.42578125" style="303" customWidth="1"/>
    <col min="3076" max="3076" width="12.28515625" style="303" bestFit="1" customWidth="1"/>
    <col min="3077" max="3077" width="11.28515625" style="303" bestFit="1" customWidth="1"/>
    <col min="3078" max="3079" width="10.28515625" style="303" bestFit="1" customWidth="1"/>
    <col min="3080" max="3322" width="9.140625" style="303"/>
    <col min="3323" max="3323" width="4.7109375" style="303" customWidth="1"/>
    <col min="3324" max="3325" width="3.7109375" style="303" customWidth="1"/>
    <col min="3326" max="3326" width="39.140625" style="303" customWidth="1"/>
    <col min="3327" max="3327" width="11.28515625" style="303" bestFit="1" customWidth="1"/>
    <col min="3328" max="3328" width="9.140625" style="303"/>
    <col min="3329" max="3329" width="15.140625" style="303" bestFit="1" customWidth="1"/>
    <col min="3330" max="3330" width="17" style="303" bestFit="1" customWidth="1"/>
    <col min="3331" max="3331" width="11.42578125" style="303" customWidth="1"/>
    <col min="3332" max="3332" width="12.28515625" style="303" bestFit="1" customWidth="1"/>
    <col min="3333" max="3333" width="11.28515625" style="303" bestFit="1" customWidth="1"/>
    <col min="3334" max="3335" width="10.28515625" style="303" bestFit="1" customWidth="1"/>
    <col min="3336" max="3578" width="9.140625" style="303"/>
    <col min="3579" max="3579" width="4.7109375" style="303" customWidth="1"/>
    <col min="3580" max="3581" width="3.7109375" style="303" customWidth="1"/>
    <col min="3582" max="3582" width="39.140625" style="303" customWidth="1"/>
    <col min="3583" max="3583" width="11.28515625" style="303" bestFit="1" customWidth="1"/>
    <col min="3584" max="3584" width="9.140625" style="303"/>
    <col min="3585" max="3585" width="15.140625" style="303" bestFit="1" customWidth="1"/>
    <col min="3586" max="3586" width="17" style="303" bestFit="1" customWidth="1"/>
    <col min="3587" max="3587" width="11.42578125" style="303" customWidth="1"/>
    <col min="3588" max="3588" width="12.28515625" style="303" bestFit="1" customWidth="1"/>
    <col min="3589" max="3589" width="11.28515625" style="303" bestFit="1" customWidth="1"/>
    <col min="3590" max="3591" width="10.28515625" style="303" bestFit="1" customWidth="1"/>
    <col min="3592" max="3834" width="9.140625" style="303"/>
    <col min="3835" max="3835" width="4.7109375" style="303" customWidth="1"/>
    <col min="3836" max="3837" width="3.7109375" style="303" customWidth="1"/>
    <col min="3838" max="3838" width="39.140625" style="303" customWidth="1"/>
    <col min="3839" max="3839" width="11.28515625" style="303" bestFit="1" customWidth="1"/>
    <col min="3840" max="3840" width="9.140625" style="303"/>
    <col min="3841" max="3841" width="15.140625" style="303" bestFit="1" customWidth="1"/>
    <col min="3842" max="3842" width="17" style="303" bestFit="1" customWidth="1"/>
    <col min="3843" max="3843" width="11.42578125" style="303" customWidth="1"/>
    <col min="3844" max="3844" width="12.28515625" style="303" bestFit="1" customWidth="1"/>
    <col min="3845" max="3845" width="11.28515625" style="303" bestFit="1" customWidth="1"/>
    <col min="3846" max="3847" width="10.28515625" style="303" bestFit="1" customWidth="1"/>
    <col min="3848" max="4090" width="9.140625" style="303"/>
    <col min="4091" max="4091" width="4.7109375" style="303" customWidth="1"/>
    <col min="4092" max="4093" width="3.7109375" style="303" customWidth="1"/>
    <col min="4094" max="4094" width="39.140625" style="303" customWidth="1"/>
    <col min="4095" max="4095" width="11.28515625" style="303" bestFit="1" customWidth="1"/>
    <col min="4096" max="4096" width="9.140625" style="303"/>
    <col min="4097" max="4097" width="15.140625" style="303" bestFit="1" customWidth="1"/>
    <col min="4098" max="4098" width="17" style="303" bestFit="1" customWidth="1"/>
    <col min="4099" max="4099" width="11.42578125" style="303" customWidth="1"/>
    <col min="4100" max="4100" width="12.28515625" style="303" bestFit="1" customWidth="1"/>
    <col min="4101" max="4101" width="11.28515625" style="303" bestFit="1" customWidth="1"/>
    <col min="4102" max="4103" width="10.28515625" style="303" bestFit="1" customWidth="1"/>
    <col min="4104" max="4346" width="9.140625" style="303"/>
    <col min="4347" max="4347" width="4.7109375" style="303" customWidth="1"/>
    <col min="4348" max="4349" width="3.7109375" style="303" customWidth="1"/>
    <col min="4350" max="4350" width="39.140625" style="303" customWidth="1"/>
    <col min="4351" max="4351" width="11.28515625" style="303" bestFit="1" customWidth="1"/>
    <col min="4352" max="4352" width="9.140625" style="303"/>
    <col min="4353" max="4353" width="15.140625" style="303" bestFit="1" customWidth="1"/>
    <col min="4354" max="4354" width="17" style="303" bestFit="1" customWidth="1"/>
    <col min="4355" max="4355" width="11.42578125" style="303" customWidth="1"/>
    <col min="4356" max="4356" width="12.28515625" style="303" bestFit="1" customWidth="1"/>
    <col min="4357" max="4357" width="11.28515625" style="303" bestFit="1" customWidth="1"/>
    <col min="4358" max="4359" width="10.28515625" style="303" bestFit="1" customWidth="1"/>
    <col min="4360" max="4602" width="9.140625" style="303"/>
    <col min="4603" max="4603" width="4.7109375" style="303" customWidth="1"/>
    <col min="4604" max="4605" width="3.7109375" style="303" customWidth="1"/>
    <col min="4606" max="4606" width="39.140625" style="303" customWidth="1"/>
    <col min="4607" max="4607" width="11.28515625" style="303" bestFit="1" customWidth="1"/>
    <col min="4608" max="4608" width="9.140625" style="303"/>
    <col min="4609" max="4609" width="15.140625" style="303" bestFit="1" customWidth="1"/>
    <col min="4610" max="4610" width="17" style="303" bestFit="1" customWidth="1"/>
    <col min="4611" max="4611" width="11.42578125" style="303" customWidth="1"/>
    <col min="4612" max="4612" width="12.28515625" style="303" bestFit="1" customWidth="1"/>
    <col min="4613" max="4613" width="11.28515625" style="303" bestFit="1" customWidth="1"/>
    <col min="4614" max="4615" width="10.28515625" style="303" bestFit="1" customWidth="1"/>
    <col min="4616" max="4858" width="9.140625" style="303"/>
    <col min="4859" max="4859" width="4.7109375" style="303" customWidth="1"/>
    <col min="4860" max="4861" width="3.7109375" style="303" customWidth="1"/>
    <col min="4862" max="4862" width="39.140625" style="303" customWidth="1"/>
    <col min="4863" max="4863" width="11.28515625" style="303" bestFit="1" customWidth="1"/>
    <col min="4864" max="4864" width="9.140625" style="303"/>
    <col min="4865" max="4865" width="15.140625" style="303" bestFit="1" customWidth="1"/>
    <col min="4866" max="4866" width="17" style="303" bestFit="1" customWidth="1"/>
    <col min="4867" max="4867" width="11.42578125" style="303" customWidth="1"/>
    <col min="4868" max="4868" width="12.28515625" style="303" bestFit="1" customWidth="1"/>
    <col min="4869" max="4869" width="11.28515625" style="303" bestFit="1" customWidth="1"/>
    <col min="4870" max="4871" width="10.28515625" style="303" bestFit="1" customWidth="1"/>
    <col min="4872" max="5114" width="9.140625" style="303"/>
    <col min="5115" max="5115" width="4.7109375" style="303" customWidth="1"/>
    <col min="5116" max="5117" width="3.7109375" style="303" customWidth="1"/>
    <col min="5118" max="5118" width="39.140625" style="303" customWidth="1"/>
    <col min="5119" max="5119" width="11.28515625" style="303" bestFit="1" customWidth="1"/>
    <col min="5120" max="5120" width="9.140625" style="303"/>
    <col min="5121" max="5121" width="15.140625" style="303" bestFit="1" customWidth="1"/>
    <col min="5122" max="5122" width="17" style="303" bestFit="1" customWidth="1"/>
    <col min="5123" max="5123" width="11.42578125" style="303" customWidth="1"/>
    <col min="5124" max="5124" width="12.28515625" style="303" bestFit="1" customWidth="1"/>
    <col min="5125" max="5125" width="11.28515625" style="303" bestFit="1" customWidth="1"/>
    <col min="5126" max="5127" width="10.28515625" style="303" bestFit="1" customWidth="1"/>
    <col min="5128" max="5370" width="9.140625" style="303"/>
    <col min="5371" max="5371" width="4.7109375" style="303" customWidth="1"/>
    <col min="5372" max="5373" width="3.7109375" style="303" customWidth="1"/>
    <col min="5374" max="5374" width="39.140625" style="303" customWidth="1"/>
    <col min="5375" max="5375" width="11.28515625" style="303" bestFit="1" customWidth="1"/>
    <col min="5376" max="5376" width="9.140625" style="303"/>
    <col min="5377" max="5377" width="15.140625" style="303" bestFit="1" customWidth="1"/>
    <col min="5378" max="5378" width="17" style="303" bestFit="1" customWidth="1"/>
    <col min="5379" max="5379" width="11.42578125" style="303" customWidth="1"/>
    <col min="5380" max="5380" width="12.28515625" style="303" bestFit="1" customWidth="1"/>
    <col min="5381" max="5381" width="11.28515625" style="303" bestFit="1" customWidth="1"/>
    <col min="5382" max="5383" width="10.28515625" style="303" bestFit="1" customWidth="1"/>
    <col min="5384" max="5626" width="9.140625" style="303"/>
    <col min="5627" max="5627" width="4.7109375" style="303" customWidth="1"/>
    <col min="5628" max="5629" width="3.7109375" style="303" customWidth="1"/>
    <col min="5630" max="5630" width="39.140625" style="303" customWidth="1"/>
    <col min="5631" max="5631" width="11.28515625" style="303" bestFit="1" customWidth="1"/>
    <col min="5632" max="5632" width="9.140625" style="303"/>
    <col min="5633" max="5633" width="15.140625" style="303" bestFit="1" customWidth="1"/>
    <col min="5634" max="5634" width="17" style="303" bestFit="1" customWidth="1"/>
    <col min="5635" max="5635" width="11.42578125" style="303" customWidth="1"/>
    <col min="5636" max="5636" width="12.28515625" style="303" bestFit="1" customWidth="1"/>
    <col min="5637" max="5637" width="11.28515625" style="303" bestFit="1" customWidth="1"/>
    <col min="5638" max="5639" width="10.28515625" style="303" bestFit="1" customWidth="1"/>
    <col min="5640" max="5882" width="9.140625" style="303"/>
    <col min="5883" max="5883" width="4.7109375" style="303" customWidth="1"/>
    <col min="5884" max="5885" width="3.7109375" style="303" customWidth="1"/>
    <col min="5886" max="5886" width="39.140625" style="303" customWidth="1"/>
    <col min="5887" max="5887" width="11.28515625" style="303" bestFit="1" customWidth="1"/>
    <col min="5888" max="5888" width="9.140625" style="303"/>
    <col min="5889" max="5889" width="15.140625" style="303" bestFit="1" customWidth="1"/>
    <col min="5890" max="5890" width="17" style="303" bestFit="1" customWidth="1"/>
    <col min="5891" max="5891" width="11.42578125" style="303" customWidth="1"/>
    <col min="5892" max="5892" width="12.28515625" style="303" bestFit="1" customWidth="1"/>
    <col min="5893" max="5893" width="11.28515625" style="303" bestFit="1" customWidth="1"/>
    <col min="5894" max="5895" width="10.28515625" style="303" bestFit="1" customWidth="1"/>
    <col min="5896" max="6138" width="9.140625" style="303"/>
    <col min="6139" max="6139" width="4.7109375" style="303" customWidth="1"/>
    <col min="6140" max="6141" width="3.7109375" style="303" customWidth="1"/>
    <col min="6142" max="6142" width="39.140625" style="303" customWidth="1"/>
    <col min="6143" max="6143" width="11.28515625" style="303" bestFit="1" customWidth="1"/>
    <col min="6144" max="6144" width="9.140625" style="303"/>
    <col min="6145" max="6145" width="15.140625" style="303" bestFit="1" customWidth="1"/>
    <col min="6146" max="6146" width="17" style="303" bestFit="1" customWidth="1"/>
    <col min="6147" max="6147" width="11.42578125" style="303" customWidth="1"/>
    <col min="6148" max="6148" width="12.28515625" style="303" bestFit="1" customWidth="1"/>
    <col min="6149" max="6149" width="11.28515625" style="303" bestFit="1" customWidth="1"/>
    <col min="6150" max="6151" width="10.28515625" style="303" bestFit="1" customWidth="1"/>
    <col min="6152" max="6394" width="9.140625" style="303"/>
    <col min="6395" max="6395" width="4.7109375" style="303" customWidth="1"/>
    <col min="6396" max="6397" width="3.7109375" style="303" customWidth="1"/>
    <col min="6398" max="6398" width="39.140625" style="303" customWidth="1"/>
    <col min="6399" max="6399" width="11.28515625" style="303" bestFit="1" customWidth="1"/>
    <col min="6400" max="6400" width="9.140625" style="303"/>
    <col min="6401" max="6401" width="15.140625" style="303" bestFit="1" customWidth="1"/>
    <col min="6402" max="6402" width="17" style="303" bestFit="1" customWidth="1"/>
    <col min="6403" max="6403" width="11.42578125" style="303" customWidth="1"/>
    <col min="6404" max="6404" width="12.28515625" style="303" bestFit="1" customWidth="1"/>
    <col min="6405" max="6405" width="11.28515625" style="303" bestFit="1" customWidth="1"/>
    <col min="6406" max="6407" width="10.28515625" style="303" bestFit="1" customWidth="1"/>
    <col min="6408" max="6650" width="9.140625" style="303"/>
    <col min="6651" max="6651" width="4.7109375" style="303" customWidth="1"/>
    <col min="6652" max="6653" width="3.7109375" style="303" customWidth="1"/>
    <col min="6654" max="6654" width="39.140625" style="303" customWidth="1"/>
    <col min="6655" max="6655" width="11.28515625" style="303" bestFit="1" customWidth="1"/>
    <col min="6656" max="6656" width="9.140625" style="303"/>
    <col min="6657" max="6657" width="15.140625" style="303" bestFit="1" customWidth="1"/>
    <col min="6658" max="6658" width="17" style="303" bestFit="1" customWidth="1"/>
    <col min="6659" max="6659" width="11.42578125" style="303" customWidth="1"/>
    <col min="6660" max="6660" width="12.28515625" style="303" bestFit="1" customWidth="1"/>
    <col min="6661" max="6661" width="11.28515625" style="303" bestFit="1" customWidth="1"/>
    <col min="6662" max="6663" width="10.28515625" style="303" bestFit="1" customWidth="1"/>
    <col min="6664" max="6906" width="9.140625" style="303"/>
    <col min="6907" max="6907" width="4.7109375" style="303" customWidth="1"/>
    <col min="6908" max="6909" width="3.7109375" style="303" customWidth="1"/>
    <col min="6910" max="6910" width="39.140625" style="303" customWidth="1"/>
    <col min="6911" max="6911" width="11.28515625" style="303" bestFit="1" customWidth="1"/>
    <col min="6912" max="6912" width="9.140625" style="303"/>
    <col min="6913" max="6913" width="15.140625" style="303" bestFit="1" customWidth="1"/>
    <col min="6914" max="6914" width="17" style="303" bestFit="1" customWidth="1"/>
    <col min="6915" max="6915" width="11.42578125" style="303" customWidth="1"/>
    <col min="6916" max="6916" width="12.28515625" style="303" bestFit="1" customWidth="1"/>
    <col min="6917" max="6917" width="11.28515625" style="303" bestFit="1" customWidth="1"/>
    <col min="6918" max="6919" width="10.28515625" style="303" bestFit="1" customWidth="1"/>
    <col min="6920" max="7162" width="9.140625" style="303"/>
    <col min="7163" max="7163" width="4.7109375" style="303" customWidth="1"/>
    <col min="7164" max="7165" width="3.7109375" style="303" customWidth="1"/>
    <col min="7166" max="7166" width="39.140625" style="303" customWidth="1"/>
    <col min="7167" max="7167" width="11.28515625" style="303" bestFit="1" customWidth="1"/>
    <col min="7168" max="7168" width="9.140625" style="303"/>
    <col min="7169" max="7169" width="15.140625" style="303" bestFit="1" customWidth="1"/>
    <col min="7170" max="7170" width="17" style="303" bestFit="1" customWidth="1"/>
    <col min="7171" max="7171" width="11.42578125" style="303" customWidth="1"/>
    <col min="7172" max="7172" width="12.28515625" style="303" bestFit="1" customWidth="1"/>
    <col min="7173" max="7173" width="11.28515625" style="303" bestFit="1" customWidth="1"/>
    <col min="7174" max="7175" width="10.28515625" style="303" bestFit="1" customWidth="1"/>
    <col min="7176" max="7418" width="9.140625" style="303"/>
    <col min="7419" max="7419" width="4.7109375" style="303" customWidth="1"/>
    <col min="7420" max="7421" width="3.7109375" style="303" customWidth="1"/>
    <col min="7422" max="7422" width="39.140625" style="303" customWidth="1"/>
    <col min="7423" max="7423" width="11.28515625" style="303" bestFit="1" customWidth="1"/>
    <col min="7424" max="7424" width="9.140625" style="303"/>
    <col min="7425" max="7425" width="15.140625" style="303" bestFit="1" customWidth="1"/>
    <col min="7426" max="7426" width="17" style="303" bestFit="1" customWidth="1"/>
    <col min="7427" max="7427" width="11.42578125" style="303" customWidth="1"/>
    <col min="7428" max="7428" width="12.28515625" style="303" bestFit="1" customWidth="1"/>
    <col min="7429" max="7429" width="11.28515625" style="303" bestFit="1" customWidth="1"/>
    <col min="7430" max="7431" width="10.28515625" style="303" bestFit="1" customWidth="1"/>
    <col min="7432" max="7674" width="9.140625" style="303"/>
    <col min="7675" max="7675" width="4.7109375" style="303" customWidth="1"/>
    <col min="7676" max="7677" width="3.7109375" style="303" customWidth="1"/>
    <col min="7678" max="7678" width="39.140625" style="303" customWidth="1"/>
    <col min="7679" max="7679" width="11.28515625" style="303" bestFit="1" customWidth="1"/>
    <col min="7680" max="7680" width="9.140625" style="303"/>
    <col min="7681" max="7681" width="15.140625" style="303" bestFit="1" customWidth="1"/>
    <col min="7682" max="7682" width="17" style="303" bestFit="1" customWidth="1"/>
    <col min="7683" max="7683" width="11.42578125" style="303" customWidth="1"/>
    <col min="7684" max="7684" width="12.28515625" style="303" bestFit="1" customWidth="1"/>
    <col min="7685" max="7685" width="11.28515625" style="303" bestFit="1" customWidth="1"/>
    <col min="7686" max="7687" width="10.28515625" style="303" bestFit="1" customWidth="1"/>
    <col min="7688" max="7930" width="9.140625" style="303"/>
    <col min="7931" max="7931" width="4.7109375" style="303" customWidth="1"/>
    <col min="7932" max="7933" width="3.7109375" style="303" customWidth="1"/>
    <col min="7934" max="7934" width="39.140625" style="303" customWidth="1"/>
    <col min="7935" max="7935" width="11.28515625" style="303" bestFit="1" customWidth="1"/>
    <col min="7936" max="7936" width="9.140625" style="303"/>
    <col min="7937" max="7937" width="15.140625" style="303" bestFit="1" customWidth="1"/>
    <col min="7938" max="7938" width="17" style="303" bestFit="1" customWidth="1"/>
    <col min="7939" max="7939" width="11.42578125" style="303" customWidth="1"/>
    <col min="7940" max="7940" width="12.28515625" style="303" bestFit="1" customWidth="1"/>
    <col min="7941" max="7941" width="11.28515625" style="303" bestFit="1" customWidth="1"/>
    <col min="7942" max="7943" width="10.28515625" style="303" bestFit="1" customWidth="1"/>
    <col min="7944" max="8186" width="9.140625" style="303"/>
    <col min="8187" max="8187" width="4.7109375" style="303" customWidth="1"/>
    <col min="8188" max="8189" width="3.7109375" style="303" customWidth="1"/>
    <col min="8190" max="8190" width="39.140625" style="303" customWidth="1"/>
    <col min="8191" max="8191" width="11.28515625" style="303" bestFit="1" customWidth="1"/>
    <col min="8192" max="8192" width="9.140625" style="303"/>
    <col min="8193" max="8193" width="15.140625" style="303" bestFit="1" customWidth="1"/>
    <col min="8194" max="8194" width="17" style="303" bestFit="1" customWidth="1"/>
    <col min="8195" max="8195" width="11.42578125" style="303" customWidth="1"/>
    <col min="8196" max="8196" width="12.28515625" style="303" bestFit="1" customWidth="1"/>
    <col min="8197" max="8197" width="11.28515625" style="303" bestFit="1" customWidth="1"/>
    <col min="8198" max="8199" width="10.28515625" style="303" bestFit="1" customWidth="1"/>
    <col min="8200" max="8442" width="9.140625" style="303"/>
    <col min="8443" max="8443" width="4.7109375" style="303" customWidth="1"/>
    <col min="8444" max="8445" width="3.7109375" style="303" customWidth="1"/>
    <col min="8446" max="8446" width="39.140625" style="303" customWidth="1"/>
    <col min="8447" max="8447" width="11.28515625" style="303" bestFit="1" customWidth="1"/>
    <col min="8448" max="8448" width="9.140625" style="303"/>
    <col min="8449" max="8449" width="15.140625" style="303" bestFit="1" customWidth="1"/>
    <col min="8450" max="8450" width="17" style="303" bestFit="1" customWidth="1"/>
    <col min="8451" max="8451" width="11.42578125" style="303" customWidth="1"/>
    <col min="8452" max="8452" width="12.28515625" style="303" bestFit="1" customWidth="1"/>
    <col min="8453" max="8453" width="11.28515625" style="303" bestFit="1" customWidth="1"/>
    <col min="8454" max="8455" width="10.28515625" style="303" bestFit="1" customWidth="1"/>
    <col min="8456" max="8698" width="9.140625" style="303"/>
    <col min="8699" max="8699" width="4.7109375" style="303" customWidth="1"/>
    <col min="8700" max="8701" width="3.7109375" style="303" customWidth="1"/>
    <col min="8702" max="8702" width="39.140625" style="303" customWidth="1"/>
    <col min="8703" max="8703" width="11.28515625" style="303" bestFit="1" customWidth="1"/>
    <col min="8704" max="8704" width="9.140625" style="303"/>
    <col min="8705" max="8705" width="15.140625" style="303" bestFit="1" customWidth="1"/>
    <col min="8706" max="8706" width="17" style="303" bestFit="1" customWidth="1"/>
    <col min="8707" max="8707" width="11.42578125" style="303" customWidth="1"/>
    <col min="8708" max="8708" width="12.28515625" style="303" bestFit="1" customWidth="1"/>
    <col min="8709" max="8709" width="11.28515625" style="303" bestFit="1" customWidth="1"/>
    <col min="8710" max="8711" width="10.28515625" style="303" bestFit="1" customWidth="1"/>
    <col min="8712" max="8954" width="9.140625" style="303"/>
    <col min="8955" max="8955" width="4.7109375" style="303" customWidth="1"/>
    <col min="8956" max="8957" width="3.7109375" style="303" customWidth="1"/>
    <col min="8958" max="8958" width="39.140625" style="303" customWidth="1"/>
    <col min="8959" max="8959" width="11.28515625" style="303" bestFit="1" customWidth="1"/>
    <col min="8960" max="8960" width="9.140625" style="303"/>
    <col min="8961" max="8961" width="15.140625" style="303" bestFit="1" customWidth="1"/>
    <col min="8962" max="8962" width="17" style="303" bestFit="1" customWidth="1"/>
    <col min="8963" max="8963" width="11.42578125" style="303" customWidth="1"/>
    <col min="8964" max="8964" width="12.28515625" style="303" bestFit="1" customWidth="1"/>
    <col min="8965" max="8965" width="11.28515625" style="303" bestFit="1" customWidth="1"/>
    <col min="8966" max="8967" width="10.28515625" style="303" bestFit="1" customWidth="1"/>
    <col min="8968" max="9210" width="9.140625" style="303"/>
    <col min="9211" max="9211" width="4.7109375" style="303" customWidth="1"/>
    <col min="9212" max="9213" width="3.7109375" style="303" customWidth="1"/>
    <col min="9214" max="9214" width="39.140625" style="303" customWidth="1"/>
    <col min="9215" max="9215" width="11.28515625" style="303" bestFit="1" customWidth="1"/>
    <col min="9216" max="9216" width="9.140625" style="303"/>
    <col min="9217" max="9217" width="15.140625" style="303" bestFit="1" customWidth="1"/>
    <col min="9218" max="9218" width="17" style="303" bestFit="1" customWidth="1"/>
    <col min="9219" max="9219" width="11.42578125" style="303" customWidth="1"/>
    <col min="9220" max="9220" width="12.28515625" style="303" bestFit="1" customWidth="1"/>
    <col min="9221" max="9221" width="11.28515625" style="303" bestFit="1" customWidth="1"/>
    <col min="9222" max="9223" width="10.28515625" style="303" bestFit="1" customWidth="1"/>
    <col min="9224" max="9466" width="9.140625" style="303"/>
    <col min="9467" max="9467" width="4.7109375" style="303" customWidth="1"/>
    <col min="9468" max="9469" width="3.7109375" style="303" customWidth="1"/>
    <col min="9470" max="9470" width="39.140625" style="303" customWidth="1"/>
    <col min="9471" max="9471" width="11.28515625" style="303" bestFit="1" customWidth="1"/>
    <col min="9472" max="9472" width="9.140625" style="303"/>
    <col min="9473" max="9473" width="15.140625" style="303" bestFit="1" customWidth="1"/>
    <col min="9474" max="9474" width="17" style="303" bestFit="1" customWidth="1"/>
    <col min="9475" max="9475" width="11.42578125" style="303" customWidth="1"/>
    <col min="9476" max="9476" width="12.28515625" style="303" bestFit="1" customWidth="1"/>
    <col min="9477" max="9477" width="11.28515625" style="303" bestFit="1" customWidth="1"/>
    <col min="9478" max="9479" width="10.28515625" style="303" bestFit="1" customWidth="1"/>
    <col min="9480" max="9722" width="9.140625" style="303"/>
    <col min="9723" max="9723" width="4.7109375" style="303" customWidth="1"/>
    <col min="9724" max="9725" width="3.7109375" style="303" customWidth="1"/>
    <col min="9726" max="9726" width="39.140625" style="303" customWidth="1"/>
    <col min="9727" max="9727" width="11.28515625" style="303" bestFit="1" customWidth="1"/>
    <col min="9728" max="9728" width="9.140625" style="303"/>
    <col min="9729" max="9729" width="15.140625" style="303" bestFit="1" customWidth="1"/>
    <col min="9730" max="9730" width="17" style="303" bestFit="1" customWidth="1"/>
    <col min="9731" max="9731" width="11.42578125" style="303" customWidth="1"/>
    <col min="9732" max="9732" width="12.28515625" style="303" bestFit="1" customWidth="1"/>
    <col min="9733" max="9733" width="11.28515625" style="303" bestFit="1" customWidth="1"/>
    <col min="9734" max="9735" width="10.28515625" style="303" bestFit="1" customWidth="1"/>
    <col min="9736" max="9978" width="9.140625" style="303"/>
    <col min="9979" max="9979" width="4.7109375" style="303" customWidth="1"/>
    <col min="9980" max="9981" width="3.7109375" style="303" customWidth="1"/>
    <col min="9982" max="9982" width="39.140625" style="303" customWidth="1"/>
    <col min="9983" max="9983" width="11.28515625" style="303" bestFit="1" customWidth="1"/>
    <col min="9984" max="9984" width="9.140625" style="303"/>
    <col min="9985" max="9985" width="15.140625" style="303" bestFit="1" customWidth="1"/>
    <col min="9986" max="9986" width="17" style="303" bestFit="1" customWidth="1"/>
    <col min="9987" max="9987" width="11.42578125" style="303" customWidth="1"/>
    <col min="9988" max="9988" width="12.28515625" style="303" bestFit="1" customWidth="1"/>
    <col min="9989" max="9989" width="11.28515625" style="303" bestFit="1" customWidth="1"/>
    <col min="9990" max="9991" width="10.28515625" style="303" bestFit="1" customWidth="1"/>
    <col min="9992" max="10234" width="9.140625" style="303"/>
    <col min="10235" max="10235" width="4.7109375" style="303" customWidth="1"/>
    <col min="10236" max="10237" width="3.7109375" style="303" customWidth="1"/>
    <col min="10238" max="10238" width="39.140625" style="303" customWidth="1"/>
    <col min="10239" max="10239" width="11.28515625" style="303" bestFit="1" customWidth="1"/>
    <col min="10240" max="10240" width="9.140625" style="303"/>
    <col min="10241" max="10241" width="15.140625" style="303" bestFit="1" customWidth="1"/>
    <col min="10242" max="10242" width="17" style="303" bestFit="1" customWidth="1"/>
    <col min="10243" max="10243" width="11.42578125" style="303" customWidth="1"/>
    <col min="10244" max="10244" width="12.28515625" style="303" bestFit="1" customWidth="1"/>
    <col min="10245" max="10245" width="11.28515625" style="303" bestFit="1" customWidth="1"/>
    <col min="10246" max="10247" width="10.28515625" style="303" bestFit="1" customWidth="1"/>
    <col min="10248" max="10490" width="9.140625" style="303"/>
    <col min="10491" max="10491" width="4.7109375" style="303" customWidth="1"/>
    <col min="10492" max="10493" width="3.7109375" style="303" customWidth="1"/>
    <col min="10494" max="10494" width="39.140625" style="303" customWidth="1"/>
    <col min="10495" max="10495" width="11.28515625" style="303" bestFit="1" customWidth="1"/>
    <col min="10496" max="10496" width="9.140625" style="303"/>
    <col min="10497" max="10497" width="15.140625" style="303" bestFit="1" customWidth="1"/>
    <col min="10498" max="10498" width="17" style="303" bestFit="1" customWidth="1"/>
    <col min="10499" max="10499" width="11.42578125" style="303" customWidth="1"/>
    <col min="10500" max="10500" width="12.28515625" style="303" bestFit="1" customWidth="1"/>
    <col min="10501" max="10501" width="11.28515625" style="303" bestFit="1" customWidth="1"/>
    <col min="10502" max="10503" width="10.28515625" style="303" bestFit="1" customWidth="1"/>
    <col min="10504" max="10746" width="9.140625" style="303"/>
    <col min="10747" max="10747" width="4.7109375" style="303" customWidth="1"/>
    <col min="10748" max="10749" width="3.7109375" style="303" customWidth="1"/>
    <col min="10750" max="10750" width="39.140625" style="303" customWidth="1"/>
    <col min="10751" max="10751" width="11.28515625" style="303" bestFit="1" customWidth="1"/>
    <col min="10752" max="10752" width="9.140625" style="303"/>
    <col min="10753" max="10753" width="15.140625" style="303" bestFit="1" customWidth="1"/>
    <col min="10754" max="10754" width="17" style="303" bestFit="1" customWidth="1"/>
    <col min="10755" max="10755" width="11.42578125" style="303" customWidth="1"/>
    <col min="10756" max="10756" width="12.28515625" style="303" bestFit="1" customWidth="1"/>
    <col min="10757" max="10757" width="11.28515625" style="303" bestFit="1" customWidth="1"/>
    <col min="10758" max="10759" width="10.28515625" style="303" bestFit="1" customWidth="1"/>
    <col min="10760" max="11002" width="9.140625" style="303"/>
    <col min="11003" max="11003" width="4.7109375" style="303" customWidth="1"/>
    <col min="11004" max="11005" width="3.7109375" style="303" customWidth="1"/>
    <col min="11006" max="11006" width="39.140625" style="303" customWidth="1"/>
    <col min="11007" max="11007" width="11.28515625" style="303" bestFit="1" customWidth="1"/>
    <col min="11008" max="11008" width="9.140625" style="303"/>
    <col min="11009" max="11009" width="15.140625" style="303" bestFit="1" customWidth="1"/>
    <col min="11010" max="11010" width="17" style="303" bestFit="1" customWidth="1"/>
    <col min="11011" max="11011" width="11.42578125" style="303" customWidth="1"/>
    <col min="11012" max="11012" width="12.28515625" style="303" bestFit="1" customWidth="1"/>
    <col min="11013" max="11013" width="11.28515625" style="303" bestFit="1" customWidth="1"/>
    <col min="11014" max="11015" width="10.28515625" style="303" bestFit="1" customWidth="1"/>
    <col min="11016" max="11258" width="9.140625" style="303"/>
    <col min="11259" max="11259" width="4.7109375" style="303" customWidth="1"/>
    <col min="11260" max="11261" width="3.7109375" style="303" customWidth="1"/>
    <col min="11262" max="11262" width="39.140625" style="303" customWidth="1"/>
    <col min="11263" max="11263" width="11.28515625" style="303" bestFit="1" customWidth="1"/>
    <col min="11264" max="11264" width="9.140625" style="303"/>
    <col min="11265" max="11265" width="15.140625" style="303" bestFit="1" customWidth="1"/>
    <col min="11266" max="11266" width="17" style="303" bestFit="1" customWidth="1"/>
    <col min="11267" max="11267" width="11.42578125" style="303" customWidth="1"/>
    <col min="11268" max="11268" width="12.28515625" style="303" bestFit="1" customWidth="1"/>
    <col min="11269" max="11269" width="11.28515625" style="303" bestFit="1" customWidth="1"/>
    <col min="11270" max="11271" width="10.28515625" style="303" bestFit="1" customWidth="1"/>
    <col min="11272" max="11514" width="9.140625" style="303"/>
    <col min="11515" max="11515" width="4.7109375" style="303" customWidth="1"/>
    <col min="11516" max="11517" width="3.7109375" style="303" customWidth="1"/>
    <col min="11518" max="11518" width="39.140625" style="303" customWidth="1"/>
    <col min="11519" max="11519" width="11.28515625" style="303" bestFit="1" customWidth="1"/>
    <col min="11520" max="11520" width="9.140625" style="303"/>
    <col min="11521" max="11521" width="15.140625" style="303" bestFit="1" customWidth="1"/>
    <col min="11522" max="11522" width="17" style="303" bestFit="1" customWidth="1"/>
    <col min="11523" max="11523" width="11.42578125" style="303" customWidth="1"/>
    <col min="11524" max="11524" width="12.28515625" style="303" bestFit="1" customWidth="1"/>
    <col min="11525" max="11525" width="11.28515625" style="303" bestFit="1" customWidth="1"/>
    <col min="11526" max="11527" width="10.28515625" style="303" bestFit="1" customWidth="1"/>
    <col min="11528" max="11770" width="9.140625" style="303"/>
    <col min="11771" max="11771" width="4.7109375" style="303" customWidth="1"/>
    <col min="11772" max="11773" width="3.7109375" style="303" customWidth="1"/>
    <col min="11774" max="11774" width="39.140625" style="303" customWidth="1"/>
    <col min="11775" max="11775" width="11.28515625" style="303" bestFit="1" customWidth="1"/>
    <col min="11776" max="11776" width="9.140625" style="303"/>
    <col min="11777" max="11777" width="15.140625" style="303" bestFit="1" customWidth="1"/>
    <col min="11778" max="11778" width="17" style="303" bestFit="1" customWidth="1"/>
    <col min="11779" max="11779" width="11.42578125" style="303" customWidth="1"/>
    <col min="11780" max="11780" width="12.28515625" style="303" bestFit="1" customWidth="1"/>
    <col min="11781" max="11781" width="11.28515625" style="303" bestFit="1" customWidth="1"/>
    <col min="11782" max="11783" width="10.28515625" style="303" bestFit="1" customWidth="1"/>
    <col min="11784" max="12026" width="9.140625" style="303"/>
    <col min="12027" max="12027" width="4.7109375" style="303" customWidth="1"/>
    <col min="12028" max="12029" width="3.7109375" style="303" customWidth="1"/>
    <col min="12030" max="12030" width="39.140625" style="303" customWidth="1"/>
    <col min="12031" max="12031" width="11.28515625" style="303" bestFit="1" customWidth="1"/>
    <col min="12032" max="12032" width="9.140625" style="303"/>
    <col min="12033" max="12033" width="15.140625" style="303" bestFit="1" customWidth="1"/>
    <col min="12034" max="12034" width="17" style="303" bestFit="1" customWidth="1"/>
    <col min="12035" max="12035" width="11.42578125" style="303" customWidth="1"/>
    <col min="12036" max="12036" width="12.28515625" style="303" bestFit="1" customWidth="1"/>
    <col min="12037" max="12037" width="11.28515625" style="303" bestFit="1" customWidth="1"/>
    <col min="12038" max="12039" width="10.28515625" style="303" bestFit="1" customWidth="1"/>
    <col min="12040" max="12282" width="9.140625" style="303"/>
    <col min="12283" max="12283" width="4.7109375" style="303" customWidth="1"/>
    <col min="12284" max="12285" width="3.7109375" style="303" customWidth="1"/>
    <col min="12286" max="12286" width="39.140625" style="303" customWidth="1"/>
    <col min="12287" max="12287" width="11.28515625" style="303" bestFit="1" customWidth="1"/>
    <col min="12288" max="12288" width="9.140625" style="303"/>
    <col min="12289" max="12289" width="15.140625" style="303" bestFit="1" customWidth="1"/>
    <col min="12290" max="12290" width="17" style="303" bestFit="1" customWidth="1"/>
    <col min="12291" max="12291" width="11.42578125" style="303" customWidth="1"/>
    <col min="12292" max="12292" width="12.28515625" style="303" bestFit="1" customWidth="1"/>
    <col min="12293" max="12293" width="11.28515625" style="303" bestFit="1" customWidth="1"/>
    <col min="12294" max="12295" width="10.28515625" style="303" bestFit="1" customWidth="1"/>
    <col min="12296" max="12538" width="9.140625" style="303"/>
    <col min="12539" max="12539" width="4.7109375" style="303" customWidth="1"/>
    <col min="12540" max="12541" width="3.7109375" style="303" customWidth="1"/>
    <col min="12542" max="12542" width="39.140625" style="303" customWidth="1"/>
    <col min="12543" max="12543" width="11.28515625" style="303" bestFit="1" customWidth="1"/>
    <col min="12544" max="12544" width="9.140625" style="303"/>
    <col min="12545" max="12545" width="15.140625" style="303" bestFit="1" customWidth="1"/>
    <col min="12546" max="12546" width="17" style="303" bestFit="1" customWidth="1"/>
    <col min="12547" max="12547" width="11.42578125" style="303" customWidth="1"/>
    <col min="12548" max="12548" width="12.28515625" style="303" bestFit="1" customWidth="1"/>
    <col min="12549" max="12549" width="11.28515625" style="303" bestFit="1" customWidth="1"/>
    <col min="12550" max="12551" width="10.28515625" style="303" bestFit="1" customWidth="1"/>
    <col min="12552" max="12794" width="9.140625" style="303"/>
    <col min="12795" max="12795" width="4.7109375" style="303" customWidth="1"/>
    <col min="12796" max="12797" width="3.7109375" style="303" customWidth="1"/>
    <col min="12798" max="12798" width="39.140625" style="303" customWidth="1"/>
    <col min="12799" max="12799" width="11.28515625" style="303" bestFit="1" customWidth="1"/>
    <col min="12800" max="12800" width="9.140625" style="303"/>
    <col min="12801" max="12801" width="15.140625" style="303" bestFit="1" customWidth="1"/>
    <col min="12802" max="12802" width="17" style="303" bestFit="1" customWidth="1"/>
    <col min="12803" max="12803" width="11.42578125" style="303" customWidth="1"/>
    <col min="12804" max="12804" width="12.28515625" style="303" bestFit="1" customWidth="1"/>
    <col min="12805" max="12805" width="11.28515625" style="303" bestFit="1" customWidth="1"/>
    <col min="12806" max="12807" width="10.28515625" style="303" bestFit="1" customWidth="1"/>
    <col min="12808" max="13050" width="9.140625" style="303"/>
    <col min="13051" max="13051" width="4.7109375" style="303" customWidth="1"/>
    <col min="13052" max="13053" width="3.7109375" style="303" customWidth="1"/>
    <col min="13054" max="13054" width="39.140625" style="303" customWidth="1"/>
    <col min="13055" max="13055" width="11.28515625" style="303" bestFit="1" customWidth="1"/>
    <col min="13056" max="13056" width="9.140625" style="303"/>
    <col min="13057" max="13057" width="15.140625" style="303" bestFit="1" customWidth="1"/>
    <col min="13058" max="13058" width="17" style="303" bestFit="1" customWidth="1"/>
    <col min="13059" max="13059" width="11.42578125" style="303" customWidth="1"/>
    <col min="13060" max="13060" width="12.28515625" style="303" bestFit="1" customWidth="1"/>
    <col min="13061" max="13061" width="11.28515625" style="303" bestFit="1" customWidth="1"/>
    <col min="13062" max="13063" width="10.28515625" style="303" bestFit="1" customWidth="1"/>
    <col min="13064" max="13306" width="9.140625" style="303"/>
    <col min="13307" max="13307" width="4.7109375" style="303" customWidth="1"/>
    <col min="13308" max="13309" width="3.7109375" style="303" customWidth="1"/>
    <col min="13310" max="13310" width="39.140625" style="303" customWidth="1"/>
    <col min="13311" max="13311" width="11.28515625" style="303" bestFit="1" customWidth="1"/>
    <col min="13312" max="13312" width="9.140625" style="303"/>
    <col min="13313" max="13313" width="15.140625" style="303" bestFit="1" customWidth="1"/>
    <col min="13314" max="13314" width="17" style="303" bestFit="1" customWidth="1"/>
    <col min="13315" max="13315" width="11.42578125" style="303" customWidth="1"/>
    <col min="13316" max="13316" width="12.28515625" style="303" bestFit="1" customWidth="1"/>
    <col min="13317" max="13317" width="11.28515625" style="303" bestFit="1" customWidth="1"/>
    <col min="13318" max="13319" width="10.28515625" style="303" bestFit="1" customWidth="1"/>
    <col min="13320" max="13562" width="9.140625" style="303"/>
    <col min="13563" max="13563" width="4.7109375" style="303" customWidth="1"/>
    <col min="13564" max="13565" width="3.7109375" style="303" customWidth="1"/>
    <col min="13566" max="13566" width="39.140625" style="303" customWidth="1"/>
    <col min="13567" max="13567" width="11.28515625" style="303" bestFit="1" customWidth="1"/>
    <col min="13568" max="13568" width="9.140625" style="303"/>
    <col min="13569" max="13569" width="15.140625" style="303" bestFit="1" customWidth="1"/>
    <col min="13570" max="13570" width="17" style="303" bestFit="1" customWidth="1"/>
    <col min="13571" max="13571" width="11.42578125" style="303" customWidth="1"/>
    <col min="13572" max="13572" width="12.28515625" style="303" bestFit="1" customWidth="1"/>
    <col min="13573" max="13573" width="11.28515625" style="303" bestFit="1" customWidth="1"/>
    <col min="13574" max="13575" width="10.28515625" style="303" bestFit="1" customWidth="1"/>
    <col min="13576" max="13818" width="9.140625" style="303"/>
    <col min="13819" max="13819" width="4.7109375" style="303" customWidth="1"/>
    <col min="13820" max="13821" width="3.7109375" style="303" customWidth="1"/>
    <col min="13822" max="13822" width="39.140625" style="303" customWidth="1"/>
    <col min="13823" max="13823" width="11.28515625" style="303" bestFit="1" customWidth="1"/>
    <col min="13824" max="13824" width="9.140625" style="303"/>
    <col min="13825" max="13825" width="15.140625" style="303" bestFit="1" customWidth="1"/>
    <col min="13826" max="13826" width="17" style="303" bestFit="1" customWidth="1"/>
    <col min="13827" max="13827" width="11.42578125" style="303" customWidth="1"/>
    <col min="13828" max="13828" width="12.28515625" style="303" bestFit="1" customWidth="1"/>
    <col min="13829" max="13829" width="11.28515625" style="303" bestFit="1" customWidth="1"/>
    <col min="13830" max="13831" width="10.28515625" style="303" bestFit="1" customWidth="1"/>
    <col min="13832" max="14074" width="9.140625" style="303"/>
    <col min="14075" max="14075" width="4.7109375" style="303" customWidth="1"/>
    <col min="14076" max="14077" width="3.7109375" style="303" customWidth="1"/>
    <col min="14078" max="14078" width="39.140625" style="303" customWidth="1"/>
    <col min="14079" max="14079" width="11.28515625" style="303" bestFit="1" customWidth="1"/>
    <col min="14080" max="14080" width="9.140625" style="303"/>
    <col min="14081" max="14081" width="15.140625" style="303" bestFit="1" customWidth="1"/>
    <col min="14082" max="14082" width="17" style="303" bestFit="1" customWidth="1"/>
    <col min="14083" max="14083" width="11.42578125" style="303" customWidth="1"/>
    <col min="14084" max="14084" width="12.28515625" style="303" bestFit="1" customWidth="1"/>
    <col min="14085" max="14085" width="11.28515625" style="303" bestFit="1" customWidth="1"/>
    <col min="14086" max="14087" width="10.28515625" style="303" bestFit="1" customWidth="1"/>
    <col min="14088" max="14330" width="9.140625" style="303"/>
    <col min="14331" max="14331" width="4.7109375" style="303" customWidth="1"/>
    <col min="14332" max="14333" width="3.7109375" style="303" customWidth="1"/>
    <col min="14334" max="14334" width="39.140625" style="303" customWidth="1"/>
    <col min="14335" max="14335" width="11.28515625" style="303" bestFit="1" customWidth="1"/>
    <col min="14336" max="14336" width="9.140625" style="303"/>
    <col min="14337" max="14337" width="15.140625" style="303" bestFit="1" customWidth="1"/>
    <col min="14338" max="14338" width="17" style="303" bestFit="1" customWidth="1"/>
    <col min="14339" max="14339" width="11.42578125" style="303" customWidth="1"/>
    <col min="14340" max="14340" width="12.28515625" style="303" bestFit="1" customWidth="1"/>
    <col min="14341" max="14341" width="11.28515625" style="303" bestFit="1" customWidth="1"/>
    <col min="14342" max="14343" width="10.28515625" style="303" bestFit="1" customWidth="1"/>
    <col min="14344" max="14586" width="9.140625" style="303"/>
    <col min="14587" max="14587" width="4.7109375" style="303" customWidth="1"/>
    <col min="14588" max="14589" width="3.7109375" style="303" customWidth="1"/>
    <col min="14590" max="14590" width="39.140625" style="303" customWidth="1"/>
    <col min="14591" max="14591" width="11.28515625" style="303" bestFit="1" customWidth="1"/>
    <col min="14592" max="14592" width="9.140625" style="303"/>
    <col min="14593" max="14593" width="15.140625" style="303" bestFit="1" customWidth="1"/>
    <col min="14594" max="14594" width="17" style="303" bestFit="1" customWidth="1"/>
    <col min="14595" max="14595" width="11.42578125" style="303" customWidth="1"/>
    <col min="14596" max="14596" width="12.28515625" style="303" bestFit="1" customWidth="1"/>
    <col min="14597" max="14597" width="11.28515625" style="303" bestFit="1" customWidth="1"/>
    <col min="14598" max="14599" width="10.28515625" style="303" bestFit="1" customWidth="1"/>
    <col min="14600" max="14842" width="9.140625" style="303"/>
    <col min="14843" max="14843" width="4.7109375" style="303" customWidth="1"/>
    <col min="14844" max="14845" width="3.7109375" style="303" customWidth="1"/>
    <col min="14846" max="14846" width="39.140625" style="303" customWidth="1"/>
    <col min="14847" max="14847" width="11.28515625" style="303" bestFit="1" customWidth="1"/>
    <col min="14848" max="14848" width="9.140625" style="303"/>
    <col min="14849" max="14849" width="15.140625" style="303" bestFit="1" customWidth="1"/>
    <col min="14850" max="14850" width="17" style="303" bestFit="1" customWidth="1"/>
    <col min="14851" max="14851" width="11.42578125" style="303" customWidth="1"/>
    <col min="14852" max="14852" width="12.28515625" style="303" bestFit="1" customWidth="1"/>
    <col min="14853" max="14853" width="11.28515625" style="303" bestFit="1" customWidth="1"/>
    <col min="14854" max="14855" width="10.28515625" style="303" bestFit="1" customWidth="1"/>
    <col min="14856" max="15098" width="9.140625" style="303"/>
    <col min="15099" max="15099" width="4.7109375" style="303" customWidth="1"/>
    <col min="15100" max="15101" width="3.7109375" style="303" customWidth="1"/>
    <col min="15102" max="15102" width="39.140625" style="303" customWidth="1"/>
    <col min="15103" max="15103" width="11.28515625" style="303" bestFit="1" customWidth="1"/>
    <col min="15104" max="15104" width="9.140625" style="303"/>
    <col min="15105" max="15105" width="15.140625" style="303" bestFit="1" customWidth="1"/>
    <col min="15106" max="15106" width="17" style="303" bestFit="1" customWidth="1"/>
    <col min="15107" max="15107" width="11.42578125" style="303" customWidth="1"/>
    <col min="15108" max="15108" width="12.28515625" style="303" bestFit="1" customWidth="1"/>
    <col min="15109" max="15109" width="11.28515625" style="303" bestFit="1" customWidth="1"/>
    <col min="15110" max="15111" width="10.28515625" style="303" bestFit="1" customWidth="1"/>
    <col min="15112" max="15354" width="9.140625" style="303"/>
    <col min="15355" max="15355" width="4.7109375" style="303" customWidth="1"/>
    <col min="15356" max="15357" width="3.7109375" style="303" customWidth="1"/>
    <col min="15358" max="15358" width="39.140625" style="303" customWidth="1"/>
    <col min="15359" max="15359" width="11.28515625" style="303" bestFit="1" customWidth="1"/>
    <col min="15360" max="15360" width="9.140625" style="303"/>
    <col min="15361" max="15361" width="15.140625" style="303" bestFit="1" customWidth="1"/>
    <col min="15362" max="15362" width="17" style="303" bestFit="1" customWidth="1"/>
    <col min="15363" max="15363" width="11.42578125" style="303" customWidth="1"/>
    <col min="15364" max="15364" width="12.28515625" style="303" bestFit="1" customWidth="1"/>
    <col min="15365" max="15365" width="11.28515625" style="303" bestFit="1" customWidth="1"/>
    <col min="15366" max="15367" width="10.28515625" style="303" bestFit="1" customWidth="1"/>
    <col min="15368" max="15610" width="9.140625" style="303"/>
    <col min="15611" max="15611" width="4.7109375" style="303" customWidth="1"/>
    <col min="15612" max="15613" width="3.7109375" style="303" customWidth="1"/>
    <col min="15614" max="15614" width="39.140625" style="303" customWidth="1"/>
    <col min="15615" max="15615" width="11.28515625" style="303" bestFit="1" customWidth="1"/>
    <col min="15616" max="15616" width="9.140625" style="303"/>
    <col min="15617" max="15617" width="15.140625" style="303" bestFit="1" customWidth="1"/>
    <col min="15618" max="15618" width="17" style="303" bestFit="1" customWidth="1"/>
    <col min="15619" max="15619" width="11.42578125" style="303" customWidth="1"/>
    <col min="15620" max="15620" width="12.28515625" style="303" bestFit="1" customWidth="1"/>
    <col min="15621" max="15621" width="11.28515625" style="303" bestFit="1" customWidth="1"/>
    <col min="15622" max="15623" width="10.28515625" style="303" bestFit="1" customWidth="1"/>
    <col min="15624" max="15866" width="9.140625" style="303"/>
    <col min="15867" max="15867" width="4.7109375" style="303" customWidth="1"/>
    <col min="15868" max="15869" width="3.7109375" style="303" customWidth="1"/>
    <col min="15870" max="15870" width="39.140625" style="303" customWidth="1"/>
    <col min="15871" max="15871" width="11.28515625" style="303" bestFit="1" customWidth="1"/>
    <col min="15872" max="15872" width="9.140625" style="303"/>
    <col min="15873" max="15873" width="15.140625" style="303" bestFit="1" customWidth="1"/>
    <col min="15874" max="15874" width="17" style="303" bestFit="1" customWidth="1"/>
    <col min="15875" max="15875" width="11.42578125" style="303" customWidth="1"/>
    <col min="15876" max="15876" width="12.28515625" style="303" bestFit="1" customWidth="1"/>
    <col min="15877" max="15877" width="11.28515625" style="303" bestFit="1" customWidth="1"/>
    <col min="15878" max="15879" width="10.28515625" style="303" bestFit="1" customWidth="1"/>
    <col min="15880" max="16122" width="9.140625" style="303"/>
    <col min="16123" max="16123" width="4.7109375" style="303" customWidth="1"/>
    <col min="16124" max="16125" width="3.7109375" style="303" customWidth="1"/>
    <col min="16126" max="16126" width="39.140625" style="303" customWidth="1"/>
    <col min="16127" max="16127" width="11.28515625" style="303" bestFit="1" customWidth="1"/>
    <col min="16128" max="16128" width="9.140625" style="303"/>
    <col min="16129" max="16129" width="15.140625" style="303" bestFit="1" customWidth="1"/>
    <col min="16130" max="16130" width="17" style="303" bestFit="1" customWidth="1"/>
    <col min="16131" max="16131" width="11.42578125" style="303" customWidth="1"/>
    <col min="16132" max="16132" width="12.28515625" style="303" bestFit="1" customWidth="1"/>
    <col min="16133" max="16133" width="11.28515625" style="303" bestFit="1" customWidth="1"/>
    <col min="16134" max="16135" width="10.28515625" style="303" bestFit="1" customWidth="1"/>
    <col min="16136" max="16384" width="9.140625" style="303"/>
  </cols>
  <sheetData>
    <row r="4" spans="1:10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5"/>
      <c r="J4" s="3"/>
    </row>
    <row r="5" spans="1:10" ht="6" customHeight="1" x14ac:dyDescent="0.2">
      <c r="A5" s="8"/>
      <c r="B5" s="8"/>
      <c r="C5" s="8"/>
      <c r="D5" s="8"/>
      <c r="J5" s="10"/>
    </row>
    <row r="6" spans="1:10" ht="15" x14ac:dyDescent="0.25">
      <c r="A6" s="8"/>
      <c r="B6" s="385"/>
      <c r="C6" s="386"/>
      <c r="D6" s="386"/>
      <c r="E6" s="386"/>
      <c r="F6" s="386"/>
      <c r="G6" s="386"/>
      <c r="H6" s="386"/>
      <c r="I6" s="386"/>
      <c r="J6" s="386"/>
    </row>
    <row r="7" spans="1:10" x14ac:dyDescent="0.2">
      <c r="A7" s="8"/>
      <c r="B7" s="222" t="e">
        <f>Recap!#REF!</f>
        <v>#REF!</v>
      </c>
      <c r="C7" s="8"/>
      <c r="D7" s="8"/>
    </row>
    <row r="8" spans="1:10" ht="15" x14ac:dyDescent="0.2">
      <c r="A8" s="8"/>
      <c r="B8" s="398"/>
      <c r="C8" s="392"/>
      <c r="D8" s="392"/>
      <c r="E8" s="392"/>
      <c r="F8" s="392"/>
      <c r="G8" s="392"/>
      <c r="H8" s="392"/>
      <c r="I8" s="392"/>
      <c r="J8" s="392"/>
    </row>
    <row r="9" spans="1:10" x14ac:dyDescent="0.2">
      <c r="A9" s="8"/>
      <c r="B9" s="399" t="e">
        <f>Recap!#REF!</f>
        <v>#REF!</v>
      </c>
      <c r="C9" s="399"/>
      <c r="D9" s="399"/>
      <c r="E9" s="399"/>
      <c r="F9" s="399"/>
      <c r="G9" s="399"/>
      <c r="H9" s="399"/>
      <c r="I9" s="399"/>
      <c r="J9" s="399"/>
    </row>
    <row r="10" spans="1:10" ht="6" customHeight="1" x14ac:dyDescent="0.2"/>
    <row r="11" spans="1:10" ht="15.75" x14ac:dyDescent="0.25">
      <c r="A11" s="401" t="s">
        <v>286</v>
      </c>
      <c r="B11" s="401"/>
      <c r="C11" s="401"/>
      <c r="D11" s="401"/>
      <c r="E11" s="401"/>
      <c r="F11" s="401"/>
      <c r="G11" s="401"/>
      <c r="H11" s="401"/>
      <c r="I11" s="401"/>
      <c r="J11" s="401"/>
    </row>
    <row r="12" spans="1:10" ht="7.15" customHeight="1" thickBot="1" x14ac:dyDescent="0.25"/>
    <row r="13" spans="1:10" ht="15" x14ac:dyDescent="0.25">
      <c r="A13" s="350" t="s">
        <v>1</v>
      </c>
      <c r="B13" s="351"/>
      <c r="C13" s="394" t="s">
        <v>0</v>
      </c>
      <c r="D13" s="400"/>
      <c r="E13" s="66" t="s">
        <v>2</v>
      </c>
      <c r="F13" s="66" t="s">
        <v>3</v>
      </c>
      <c r="G13" s="65" t="s">
        <v>4</v>
      </c>
      <c r="H13" s="66" t="s">
        <v>5</v>
      </c>
      <c r="I13" s="176" t="s">
        <v>302</v>
      </c>
      <c r="J13" s="83" t="s">
        <v>6</v>
      </c>
    </row>
    <row r="14" spans="1:10" ht="13.5" thickBot="1" x14ac:dyDescent="0.25">
      <c r="A14" s="84"/>
      <c r="B14" s="85"/>
      <c r="C14" s="85"/>
      <c r="D14" s="85"/>
      <c r="E14" s="68"/>
      <c r="F14" s="68"/>
      <c r="G14" s="67"/>
      <c r="H14" s="68"/>
      <c r="I14" s="177"/>
      <c r="J14" s="86"/>
    </row>
    <row r="15" spans="1:10" ht="7.15" customHeight="1" x14ac:dyDescent="0.2">
      <c r="A15" s="14"/>
      <c r="B15" s="361"/>
      <c r="C15" s="16"/>
      <c r="D15" s="15"/>
      <c r="E15" s="17"/>
      <c r="F15" s="17"/>
      <c r="G15" s="18"/>
      <c r="H15" s="17"/>
      <c r="I15" s="17"/>
      <c r="J15" s="17"/>
    </row>
    <row r="16" spans="1:10" x14ac:dyDescent="0.2">
      <c r="A16" s="358"/>
      <c r="B16" s="362"/>
      <c r="C16" s="21" t="s">
        <v>32</v>
      </c>
      <c r="D16" s="20"/>
      <c r="E16" s="22"/>
      <c r="F16" s="22"/>
      <c r="G16" s="23"/>
      <c r="H16" s="24" t="s">
        <v>35</v>
      </c>
      <c r="I16" s="24"/>
      <c r="J16" s="292"/>
    </row>
    <row r="17" spans="1:20" ht="6.6" customHeight="1" x14ac:dyDescent="0.2">
      <c r="A17" s="358"/>
      <c r="B17" s="362"/>
      <c r="C17" s="20"/>
      <c r="D17" s="20"/>
      <c r="E17" s="22"/>
      <c r="F17" s="22"/>
      <c r="G17" s="23"/>
      <c r="H17" s="22"/>
      <c r="I17" s="22"/>
      <c r="J17" s="22"/>
    </row>
    <row r="18" spans="1:20" s="112" customFormat="1" ht="7.15" customHeight="1" x14ac:dyDescent="0.2">
      <c r="A18" s="357"/>
      <c r="B18" s="47"/>
      <c r="C18" s="44"/>
      <c r="D18" s="44"/>
      <c r="E18" s="45"/>
      <c r="F18" s="109"/>
      <c r="G18" s="40"/>
      <c r="H18" s="95"/>
      <c r="I18" s="95"/>
      <c r="J18" s="40"/>
      <c r="M18" s="218"/>
      <c r="P18" s="218"/>
      <c r="Q18" s="218"/>
      <c r="R18" s="218"/>
    </row>
    <row r="19" spans="1:20" s="119" customFormat="1" x14ac:dyDescent="0.2">
      <c r="A19" s="356" t="s">
        <v>292</v>
      </c>
      <c r="B19" s="354" t="s">
        <v>293</v>
      </c>
      <c r="C19" s="355" t="s">
        <v>293</v>
      </c>
      <c r="D19" s="113" t="s">
        <v>294</v>
      </c>
      <c r="E19" s="114"/>
      <c r="F19" s="115"/>
      <c r="G19" s="116"/>
      <c r="I19" s="117">
        <f>SUM(H19:H76)</f>
        <v>0</v>
      </c>
      <c r="J19" s="116" t="e">
        <f>I19/J$16</f>
        <v>#DIV/0!</v>
      </c>
      <c r="M19" s="248"/>
      <c r="P19" s="248"/>
      <c r="Q19" s="248"/>
      <c r="R19" s="248"/>
    </row>
    <row r="20" spans="1:20" s="112" customFormat="1" x14ac:dyDescent="0.2">
      <c r="A20" s="357"/>
      <c r="B20" s="353" t="s">
        <v>295</v>
      </c>
      <c r="C20" s="353" t="s">
        <v>293</v>
      </c>
      <c r="D20" s="108" t="s">
        <v>297</v>
      </c>
      <c r="E20" s="45"/>
      <c r="F20" s="109"/>
      <c r="G20" s="40"/>
      <c r="H20" s="95">
        <f t="shared" ref="H20:H75" si="0">E20*G20</f>
        <v>0</v>
      </c>
      <c r="I20" s="95"/>
      <c r="J20" s="40" t="e">
        <f>H20/J$16</f>
        <v>#DIV/0!</v>
      </c>
      <c r="M20" s="218"/>
      <c r="P20" s="218"/>
      <c r="Q20" s="218"/>
      <c r="R20" s="218"/>
    </row>
    <row r="21" spans="1:20" s="112" customFormat="1" x14ac:dyDescent="0.2">
      <c r="A21" s="357"/>
      <c r="B21" s="47"/>
      <c r="C21" s="353" t="s">
        <v>197</v>
      </c>
      <c r="D21" s="110" t="s">
        <v>296</v>
      </c>
      <c r="E21" s="45"/>
      <c r="F21" s="109"/>
      <c r="G21" s="40"/>
      <c r="H21" s="95">
        <f t="shared" si="0"/>
        <v>0</v>
      </c>
      <c r="I21" s="95"/>
      <c r="J21" s="40" t="e">
        <f t="shared" ref="J21:J75" si="1">H21/J$16</f>
        <v>#DIV/0!</v>
      </c>
      <c r="M21" s="218"/>
      <c r="P21" s="218"/>
      <c r="Q21" s="218"/>
      <c r="R21" s="218"/>
    </row>
    <row r="22" spans="1:20" s="112" customFormat="1" x14ac:dyDescent="0.2">
      <c r="A22" s="357"/>
      <c r="B22" s="353" t="s">
        <v>298</v>
      </c>
      <c r="C22" s="353" t="s">
        <v>293</v>
      </c>
      <c r="D22" s="130" t="s">
        <v>299</v>
      </c>
      <c r="E22" s="45"/>
      <c r="F22" s="109"/>
      <c r="G22" s="40"/>
      <c r="H22" s="95">
        <f t="shared" si="0"/>
        <v>0</v>
      </c>
      <c r="I22" s="95"/>
      <c r="J22" s="40" t="e">
        <f t="shared" si="1"/>
        <v>#DIV/0!</v>
      </c>
      <c r="M22" s="218"/>
      <c r="P22" s="218"/>
      <c r="Q22" s="218"/>
      <c r="R22" s="218"/>
    </row>
    <row r="23" spans="1:20" s="112" customFormat="1" x14ac:dyDescent="0.2">
      <c r="A23" s="357"/>
      <c r="B23" s="353" t="s">
        <v>300</v>
      </c>
      <c r="C23" s="353" t="s">
        <v>293</v>
      </c>
      <c r="D23" s="110" t="s">
        <v>301</v>
      </c>
      <c r="E23" s="45"/>
      <c r="F23" s="109"/>
      <c r="G23" s="40"/>
      <c r="H23" s="95">
        <f t="shared" si="0"/>
        <v>0</v>
      </c>
      <c r="I23" s="95"/>
      <c r="J23" s="40" t="e">
        <f t="shared" si="1"/>
        <v>#DIV/0!</v>
      </c>
      <c r="M23" s="218"/>
      <c r="P23" s="218"/>
      <c r="Q23" s="218"/>
      <c r="R23" s="218"/>
      <c r="T23" s="264"/>
    </row>
    <row r="24" spans="1:20" s="112" customFormat="1" x14ac:dyDescent="0.2">
      <c r="A24" s="357"/>
      <c r="B24" s="353" t="s">
        <v>303</v>
      </c>
      <c r="C24" s="353" t="s">
        <v>293</v>
      </c>
      <c r="D24" s="130" t="s">
        <v>304</v>
      </c>
      <c r="E24" s="45"/>
      <c r="F24" s="109"/>
      <c r="G24" s="40"/>
      <c r="H24" s="95">
        <f t="shared" si="0"/>
        <v>0</v>
      </c>
      <c r="I24" s="95"/>
      <c r="J24" s="40" t="e">
        <f t="shared" si="1"/>
        <v>#DIV/0!</v>
      </c>
      <c r="M24" s="218"/>
      <c r="P24" s="218"/>
      <c r="Q24" s="218"/>
      <c r="R24" s="218"/>
      <c r="T24" s="264"/>
    </row>
    <row r="25" spans="1:20" s="112" customFormat="1" x14ac:dyDescent="0.2">
      <c r="A25" s="357"/>
      <c r="B25" s="353" t="s">
        <v>305</v>
      </c>
      <c r="C25" s="353" t="s">
        <v>293</v>
      </c>
      <c r="D25" s="110" t="s">
        <v>306</v>
      </c>
      <c r="E25" s="45"/>
      <c r="F25" s="109"/>
      <c r="G25" s="40"/>
      <c r="H25" s="95">
        <f t="shared" si="0"/>
        <v>0</v>
      </c>
      <c r="I25" s="95"/>
      <c r="J25" s="40" t="e">
        <f t="shared" si="1"/>
        <v>#DIV/0!</v>
      </c>
      <c r="M25" s="218"/>
      <c r="P25" s="218"/>
      <c r="Q25" s="218"/>
      <c r="R25" s="218"/>
      <c r="T25" s="264"/>
    </row>
    <row r="26" spans="1:20" s="112" customFormat="1" x14ac:dyDescent="0.2">
      <c r="A26" s="357"/>
      <c r="B26" s="47"/>
      <c r="C26" s="353" t="s">
        <v>309</v>
      </c>
      <c r="D26" s="352" t="s">
        <v>307</v>
      </c>
      <c r="E26" s="45"/>
      <c r="F26" s="109"/>
      <c r="G26" s="40"/>
      <c r="H26" s="95">
        <f t="shared" si="0"/>
        <v>0</v>
      </c>
      <c r="I26" s="95"/>
      <c r="J26" s="40" t="e">
        <f t="shared" si="1"/>
        <v>#DIV/0!</v>
      </c>
      <c r="M26" s="218"/>
      <c r="P26" s="218"/>
      <c r="Q26" s="218"/>
      <c r="R26" s="218"/>
    </row>
    <row r="27" spans="1:20" s="112" customFormat="1" x14ac:dyDescent="0.2">
      <c r="A27" s="357"/>
      <c r="B27" s="47"/>
      <c r="C27" s="353" t="s">
        <v>310</v>
      </c>
      <c r="D27" s="352" t="s">
        <v>308</v>
      </c>
      <c r="E27" s="45"/>
      <c r="F27" s="109"/>
      <c r="G27" s="40"/>
      <c r="H27" s="95">
        <f t="shared" si="0"/>
        <v>0</v>
      </c>
      <c r="I27" s="95"/>
      <c r="J27" s="40" t="e">
        <f t="shared" si="1"/>
        <v>#DIV/0!</v>
      </c>
      <c r="M27" s="218"/>
      <c r="P27" s="218"/>
      <c r="Q27" s="218"/>
      <c r="R27" s="218"/>
      <c r="T27" s="264"/>
    </row>
    <row r="28" spans="1:20" s="112" customFormat="1" x14ac:dyDescent="0.2">
      <c r="A28" s="357"/>
      <c r="B28" s="353" t="s">
        <v>311</v>
      </c>
      <c r="C28" s="353" t="s">
        <v>293</v>
      </c>
      <c r="D28" s="110" t="s">
        <v>312</v>
      </c>
      <c r="E28" s="45"/>
      <c r="F28" s="109"/>
      <c r="G28" s="40"/>
      <c r="H28" s="95">
        <f t="shared" si="0"/>
        <v>0</v>
      </c>
      <c r="I28" s="95"/>
      <c r="J28" s="40" t="e">
        <f t="shared" si="1"/>
        <v>#DIV/0!</v>
      </c>
      <c r="K28" s="111"/>
      <c r="L28" s="120"/>
      <c r="M28" s="218"/>
      <c r="P28" s="218"/>
      <c r="Q28" s="218"/>
      <c r="R28" s="218"/>
    </row>
    <row r="29" spans="1:20" s="112" customFormat="1" x14ac:dyDescent="0.2">
      <c r="A29" s="357"/>
      <c r="B29" s="47"/>
      <c r="C29" s="353" t="s">
        <v>313</v>
      </c>
      <c r="D29" s="352" t="s">
        <v>314</v>
      </c>
      <c r="E29" s="45"/>
      <c r="F29" s="109"/>
      <c r="G29" s="40"/>
      <c r="H29" s="95">
        <f t="shared" si="0"/>
        <v>0</v>
      </c>
      <c r="I29" s="95"/>
      <c r="J29" s="40" t="e">
        <f t="shared" si="1"/>
        <v>#DIV/0!</v>
      </c>
      <c r="M29" s="218"/>
      <c r="P29" s="218"/>
      <c r="Q29" s="218"/>
      <c r="R29" s="218"/>
    </row>
    <row r="30" spans="1:20" s="112" customFormat="1" x14ac:dyDescent="0.2">
      <c r="A30" s="357"/>
      <c r="B30" s="47"/>
      <c r="C30" s="353" t="s">
        <v>315</v>
      </c>
      <c r="D30" s="352" t="s">
        <v>316</v>
      </c>
      <c r="E30" s="45"/>
      <c r="F30" s="109"/>
      <c r="G30" s="40"/>
      <c r="H30" s="95">
        <f t="shared" si="0"/>
        <v>0</v>
      </c>
      <c r="I30" s="95"/>
      <c r="J30" s="40" t="e">
        <f t="shared" si="1"/>
        <v>#DIV/0!</v>
      </c>
      <c r="M30" s="218"/>
      <c r="P30" s="218"/>
      <c r="Q30" s="218"/>
      <c r="R30" s="218"/>
    </row>
    <row r="31" spans="1:20" s="112" customFormat="1" x14ac:dyDescent="0.2">
      <c r="A31" s="357"/>
      <c r="B31" s="353" t="s">
        <v>317</v>
      </c>
      <c r="C31" s="353" t="s">
        <v>293</v>
      </c>
      <c r="D31" s="130" t="s">
        <v>318</v>
      </c>
      <c r="E31" s="45"/>
      <c r="F31" s="109"/>
      <c r="G31" s="40"/>
      <c r="H31" s="95">
        <f t="shared" si="0"/>
        <v>0</v>
      </c>
      <c r="I31" s="95"/>
      <c r="J31" s="40" t="e">
        <f t="shared" si="1"/>
        <v>#DIV/0!</v>
      </c>
      <c r="M31" s="218"/>
      <c r="P31" s="218"/>
      <c r="Q31" s="218"/>
      <c r="R31" s="218"/>
    </row>
    <row r="32" spans="1:20" s="112" customFormat="1" x14ac:dyDescent="0.2">
      <c r="A32" s="357"/>
      <c r="B32" s="353" t="s">
        <v>319</v>
      </c>
      <c r="C32" s="353" t="s">
        <v>293</v>
      </c>
      <c r="D32" s="344" t="s">
        <v>320</v>
      </c>
      <c r="E32" s="45"/>
      <c r="F32" s="109"/>
      <c r="G32" s="40"/>
      <c r="H32" s="95">
        <f t="shared" si="0"/>
        <v>0</v>
      </c>
      <c r="I32" s="95"/>
      <c r="J32" s="40" t="e">
        <f t="shared" si="1"/>
        <v>#DIV/0!</v>
      </c>
      <c r="M32" s="218"/>
      <c r="P32" s="218"/>
      <c r="Q32" s="218"/>
      <c r="R32" s="218"/>
    </row>
    <row r="33" spans="1:18" s="112" customFormat="1" x14ac:dyDescent="0.2">
      <c r="A33" s="357"/>
      <c r="B33" s="47"/>
      <c r="C33" s="353" t="s">
        <v>197</v>
      </c>
      <c r="D33" s="352" t="s">
        <v>321</v>
      </c>
      <c r="E33" s="45"/>
      <c r="F33" s="109"/>
      <c r="G33" s="40"/>
      <c r="H33" s="95">
        <f t="shared" si="0"/>
        <v>0</v>
      </c>
      <c r="I33" s="95"/>
      <c r="J33" s="40" t="e">
        <f t="shared" si="1"/>
        <v>#DIV/0!</v>
      </c>
      <c r="M33" s="218"/>
      <c r="P33" s="218"/>
      <c r="Q33" s="218"/>
      <c r="R33" s="218"/>
    </row>
    <row r="34" spans="1:18" s="112" customFormat="1" x14ac:dyDescent="0.2">
      <c r="A34" s="357"/>
      <c r="B34" s="47"/>
      <c r="C34" s="353" t="s">
        <v>198</v>
      </c>
      <c r="D34" s="352" t="s">
        <v>322</v>
      </c>
      <c r="E34" s="45"/>
      <c r="F34" s="109"/>
      <c r="G34" s="40"/>
      <c r="H34" s="95">
        <f t="shared" si="0"/>
        <v>0</v>
      </c>
      <c r="I34" s="95"/>
      <c r="J34" s="40" t="e">
        <f t="shared" si="1"/>
        <v>#DIV/0!</v>
      </c>
      <c r="M34" s="218"/>
      <c r="P34" s="218"/>
      <c r="Q34" s="218"/>
      <c r="R34" s="218"/>
    </row>
    <row r="35" spans="1:18" s="112" customFormat="1" x14ac:dyDescent="0.2">
      <c r="A35" s="357"/>
      <c r="B35" s="47"/>
      <c r="C35" s="353" t="s">
        <v>313</v>
      </c>
      <c r="D35" s="352" t="s">
        <v>323</v>
      </c>
      <c r="E35" s="45"/>
      <c r="F35" s="109"/>
      <c r="G35" s="40"/>
      <c r="H35" s="95">
        <f t="shared" si="0"/>
        <v>0</v>
      </c>
      <c r="I35" s="95"/>
      <c r="J35" s="40" t="e">
        <f t="shared" si="1"/>
        <v>#DIV/0!</v>
      </c>
      <c r="M35" s="218"/>
      <c r="P35" s="218"/>
      <c r="Q35" s="218"/>
      <c r="R35" s="218"/>
    </row>
    <row r="36" spans="1:18" s="112" customFormat="1" x14ac:dyDescent="0.2">
      <c r="A36" s="357"/>
      <c r="B36" s="47"/>
      <c r="C36" s="353">
        <v>26</v>
      </c>
      <c r="D36" s="352" t="s">
        <v>324</v>
      </c>
      <c r="E36" s="45"/>
      <c r="F36" s="109"/>
      <c r="G36" s="40"/>
      <c r="H36" s="95">
        <f t="shared" si="0"/>
        <v>0</v>
      </c>
      <c r="I36" s="95"/>
      <c r="J36" s="40" t="e">
        <f t="shared" si="1"/>
        <v>#DIV/0!</v>
      </c>
      <c r="M36" s="218"/>
      <c r="P36" s="218"/>
      <c r="Q36" s="218"/>
      <c r="R36" s="218"/>
    </row>
    <row r="37" spans="1:18" s="112" customFormat="1" x14ac:dyDescent="0.2">
      <c r="A37" s="357"/>
      <c r="B37" s="47"/>
      <c r="C37" s="353">
        <v>36</v>
      </c>
      <c r="D37" s="352" t="s">
        <v>325</v>
      </c>
      <c r="E37" s="45"/>
      <c r="F37" s="109"/>
      <c r="G37" s="40"/>
      <c r="H37" s="95">
        <f t="shared" si="0"/>
        <v>0</v>
      </c>
      <c r="I37" s="95"/>
      <c r="J37" s="40" t="e">
        <f t="shared" si="1"/>
        <v>#DIV/0!</v>
      </c>
      <c r="M37" s="218"/>
      <c r="P37" s="218"/>
      <c r="Q37" s="218"/>
      <c r="R37" s="218"/>
    </row>
    <row r="38" spans="1:18" s="112" customFormat="1" x14ac:dyDescent="0.2">
      <c r="A38" s="357"/>
      <c r="B38" s="47">
        <v>52</v>
      </c>
      <c r="C38" s="353" t="s">
        <v>293</v>
      </c>
      <c r="D38" s="344" t="s">
        <v>326</v>
      </c>
      <c r="E38" s="45"/>
      <c r="F38" s="109"/>
      <c r="G38" s="40"/>
      <c r="H38" s="95">
        <f t="shared" si="0"/>
        <v>0</v>
      </c>
      <c r="I38" s="95"/>
      <c r="J38" s="40" t="e">
        <f t="shared" si="1"/>
        <v>#DIV/0!</v>
      </c>
      <c r="M38" s="218"/>
      <c r="P38" s="218"/>
      <c r="Q38" s="218"/>
      <c r="R38" s="218"/>
    </row>
    <row r="39" spans="1:18" s="112" customFormat="1" x14ac:dyDescent="0.2">
      <c r="A39" s="357"/>
      <c r="B39" s="47"/>
      <c r="C39" s="353">
        <v>13</v>
      </c>
      <c r="D39" s="352" t="s">
        <v>327</v>
      </c>
      <c r="E39" s="45"/>
      <c r="F39" s="109"/>
      <c r="G39" s="40"/>
      <c r="H39" s="95">
        <f t="shared" si="0"/>
        <v>0</v>
      </c>
      <c r="I39" s="95"/>
      <c r="J39" s="40" t="e">
        <f t="shared" si="1"/>
        <v>#DIV/0!</v>
      </c>
      <c r="M39" s="218"/>
      <c r="P39" s="218"/>
      <c r="Q39" s="218"/>
      <c r="R39" s="218"/>
    </row>
    <row r="40" spans="1:18" s="112" customFormat="1" x14ac:dyDescent="0.2">
      <c r="A40" s="357"/>
      <c r="B40" s="47"/>
      <c r="C40" s="353">
        <v>19</v>
      </c>
      <c r="D40" s="352" t="s">
        <v>328</v>
      </c>
      <c r="E40" s="45"/>
      <c r="F40" s="109"/>
      <c r="G40" s="40"/>
      <c r="H40" s="95">
        <f t="shared" si="0"/>
        <v>0</v>
      </c>
      <c r="I40" s="95"/>
      <c r="J40" s="40" t="e">
        <f t="shared" si="1"/>
        <v>#DIV/0!</v>
      </c>
      <c r="M40" s="218"/>
      <c r="P40" s="218"/>
      <c r="Q40" s="218"/>
      <c r="R40" s="218"/>
    </row>
    <row r="41" spans="1:18" s="112" customFormat="1" x14ac:dyDescent="0.2">
      <c r="A41" s="357"/>
      <c r="B41" s="47">
        <v>53</v>
      </c>
      <c r="C41" s="353" t="s">
        <v>293</v>
      </c>
      <c r="D41" s="344" t="s">
        <v>329</v>
      </c>
      <c r="E41" s="45"/>
      <c r="F41" s="109"/>
      <c r="G41" s="40"/>
      <c r="H41" s="95">
        <f t="shared" si="0"/>
        <v>0</v>
      </c>
      <c r="I41" s="95"/>
      <c r="J41" s="40" t="e">
        <f t="shared" si="1"/>
        <v>#DIV/0!</v>
      </c>
      <c r="M41" s="218"/>
      <c r="P41" s="218"/>
      <c r="Q41" s="218"/>
      <c r="R41" s="218"/>
    </row>
    <row r="42" spans="1:18" s="112" customFormat="1" x14ac:dyDescent="0.2">
      <c r="A42" s="357"/>
      <c r="B42" s="47">
        <v>54</v>
      </c>
      <c r="C42" s="353" t="s">
        <v>293</v>
      </c>
      <c r="D42" s="344" t="s">
        <v>330</v>
      </c>
      <c r="E42" s="45"/>
      <c r="F42" s="109"/>
      <c r="G42" s="40"/>
      <c r="H42" s="95">
        <f t="shared" si="0"/>
        <v>0</v>
      </c>
      <c r="I42" s="95"/>
      <c r="J42" s="40" t="e">
        <f t="shared" si="1"/>
        <v>#DIV/0!</v>
      </c>
      <c r="M42" s="218"/>
      <c r="P42" s="218"/>
      <c r="Q42" s="218"/>
      <c r="R42" s="218"/>
    </row>
    <row r="43" spans="1:18" s="112" customFormat="1" x14ac:dyDescent="0.2">
      <c r="A43" s="357"/>
      <c r="B43" s="47"/>
      <c r="C43" s="353">
        <v>13</v>
      </c>
      <c r="D43" s="352" t="s">
        <v>331</v>
      </c>
      <c r="E43" s="45"/>
      <c r="F43" s="109"/>
      <c r="G43" s="40"/>
      <c r="H43" s="95">
        <f t="shared" si="0"/>
        <v>0</v>
      </c>
      <c r="I43" s="95"/>
      <c r="J43" s="40" t="e">
        <f t="shared" si="1"/>
        <v>#DIV/0!</v>
      </c>
      <c r="M43" s="218"/>
      <c r="P43" s="218"/>
      <c r="Q43" s="218"/>
      <c r="R43" s="218"/>
    </row>
    <row r="44" spans="1:18" s="112" customFormat="1" x14ac:dyDescent="0.2">
      <c r="A44" s="357"/>
      <c r="B44" s="47"/>
      <c r="C44" s="353">
        <v>16</v>
      </c>
      <c r="D44" s="352" t="s">
        <v>332</v>
      </c>
      <c r="E44" s="45"/>
      <c r="F44" s="109"/>
      <c r="G44" s="40"/>
      <c r="H44" s="95">
        <f t="shared" si="0"/>
        <v>0</v>
      </c>
      <c r="I44" s="95"/>
      <c r="J44" s="40" t="e">
        <f t="shared" si="1"/>
        <v>#DIV/0!</v>
      </c>
      <c r="M44" s="218"/>
      <c r="P44" s="218"/>
      <c r="Q44" s="218"/>
      <c r="R44" s="218"/>
    </row>
    <row r="45" spans="1:18" s="112" customFormat="1" x14ac:dyDescent="0.2">
      <c r="A45" s="357"/>
      <c r="B45" s="47"/>
      <c r="C45" s="353">
        <v>19</v>
      </c>
      <c r="D45" s="352" t="s">
        <v>333</v>
      </c>
      <c r="E45" s="45"/>
      <c r="F45" s="109"/>
      <c r="G45" s="40"/>
      <c r="H45" s="95">
        <f t="shared" si="0"/>
        <v>0</v>
      </c>
      <c r="I45" s="95"/>
      <c r="J45" s="40" t="e">
        <f t="shared" si="1"/>
        <v>#DIV/0!</v>
      </c>
      <c r="M45" s="218"/>
      <c r="P45" s="218"/>
      <c r="Q45" s="218"/>
      <c r="R45" s="218"/>
    </row>
    <row r="46" spans="1:18" s="112" customFormat="1" x14ac:dyDescent="0.2">
      <c r="A46" s="357"/>
      <c r="B46" s="47"/>
      <c r="C46" s="353">
        <v>23</v>
      </c>
      <c r="D46" s="352" t="s">
        <v>334</v>
      </c>
      <c r="E46" s="45"/>
      <c r="F46" s="109"/>
      <c r="G46" s="40"/>
      <c r="H46" s="95">
        <f t="shared" si="0"/>
        <v>0</v>
      </c>
      <c r="I46" s="95"/>
      <c r="J46" s="40" t="e">
        <f t="shared" si="1"/>
        <v>#DIV/0!</v>
      </c>
      <c r="M46" s="218"/>
      <c r="P46" s="218"/>
      <c r="Q46" s="218"/>
      <c r="R46" s="218"/>
    </row>
    <row r="47" spans="1:18" s="112" customFormat="1" x14ac:dyDescent="0.2">
      <c r="A47" s="357"/>
      <c r="B47" s="353">
        <v>55</v>
      </c>
      <c r="C47" s="353" t="s">
        <v>293</v>
      </c>
      <c r="D47" s="344" t="s">
        <v>335</v>
      </c>
      <c r="E47" s="45"/>
      <c r="F47" s="109"/>
      <c r="G47" s="40"/>
      <c r="H47" s="95">
        <f t="shared" si="0"/>
        <v>0</v>
      </c>
      <c r="I47" s="95"/>
      <c r="J47" s="40" t="e">
        <f t="shared" si="1"/>
        <v>#DIV/0!</v>
      </c>
      <c r="M47" s="218"/>
      <c r="P47" s="218"/>
      <c r="Q47" s="218"/>
      <c r="R47" s="218"/>
    </row>
    <row r="48" spans="1:18" s="112" customFormat="1" x14ac:dyDescent="0.2">
      <c r="A48" s="357"/>
      <c r="B48" s="47"/>
      <c r="C48" s="353">
        <v>13</v>
      </c>
      <c r="D48" s="352" t="s">
        <v>336</v>
      </c>
      <c r="E48" s="45"/>
      <c r="F48" s="109"/>
      <c r="G48" s="40"/>
      <c r="H48" s="95">
        <f t="shared" si="0"/>
        <v>0</v>
      </c>
      <c r="I48" s="95"/>
      <c r="J48" s="40" t="e">
        <f t="shared" si="1"/>
        <v>#DIV/0!</v>
      </c>
      <c r="M48" s="218"/>
      <c r="P48" s="218"/>
      <c r="Q48" s="218"/>
      <c r="R48" s="218"/>
    </row>
    <row r="49" spans="1:18" s="112" customFormat="1" x14ac:dyDescent="0.2">
      <c r="A49" s="357"/>
      <c r="B49" s="47"/>
      <c r="C49" s="353">
        <v>19</v>
      </c>
      <c r="D49" s="352" t="s">
        <v>337</v>
      </c>
      <c r="E49" s="45"/>
      <c r="F49" s="109"/>
      <c r="G49" s="40"/>
      <c r="H49" s="95">
        <f t="shared" si="0"/>
        <v>0</v>
      </c>
      <c r="I49" s="95"/>
      <c r="J49" s="40" t="e">
        <f t="shared" si="1"/>
        <v>#DIV/0!</v>
      </c>
      <c r="M49" s="218"/>
      <c r="P49" s="218"/>
      <c r="Q49" s="218"/>
      <c r="R49" s="218"/>
    </row>
    <row r="50" spans="1:18" s="112" customFormat="1" x14ac:dyDescent="0.2">
      <c r="A50" s="357"/>
      <c r="B50" s="47"/>
      <c r="C50" s="353">
        <v>23</v>
      </c>
      <c r="D50" s="352" t="s">
        <v>338</v>
      </c>
      <c r="E50" s="45"/>
      <c r="F50" s="109"/>
      <c r="G50" s="40"/>
      <c r="H50" s="95">
        <f t="shared" si="0"/>
        <v>0</v>
      </c>
      <c r="I50" s="95"/>
      <c r="J50" s="40" t="e">
        <f t="shared" si="1"/>
        <v>#DIV/0!</v>
      </c>
      <c r="M50" s="218"/>
      <c r="P50" s="218"/>
      <c r="Q50" s="218"/>
      <c r="R50" s="218"/>
    </row>
    <row r="51" spans="1:18" s="112" customFormat="1" x14ac:dyDescent="0.2">
      <c r="A51" s="357"/>
      <c r="B51" s="47"/>
      <c r="C51" s="353">
        <v>26</v>
      </c>
      <c r="D51" s="352" t="s">
        <v>339</v>
      </c>
      <c r="E51" s="45"/>
      <c r="F51" s="109"/>
      <c r="G51" s="40"/>
      <c r="H51" s="95">
        <f t="shared" si="0"/>
        <v>0</v>
      </c>
      <c r="I51" s="95"/>
      <c r="J51" s="40" t="e">
        <f t="shared" si="1"/>
        <v>#DIV/0!</v>
      </c>
      <c r="M51" s="218"/>
      <c r="P51" s="218"/>
      <c r="Q51" s="218"/>
      <c r="R51" s="218"/>
    </row>
    <row r="52" spans="1:18" s="112" customFormat="1" x14ac:dyDescent="0.2">
      <c r="A52" s="357"/>
      <c r="B52" s="47"/>
      <c r="C52" s="353">
        <v>29</v>
      </c>
      <c r="D52" s="352" t="s">
        <v>340</v>
      </c>
      <c r="E52" s="45"/>
      <c r="F52" s="109"/>
      <c r="G52" s="40"/>
      <c r="H52" s="95">
        <f t="shared" si="0"/>
        <v>0</v>
      </c>
      <c r="I52" s="95"/>
      <c r="J52" s="40" t="e">
        <f t="shared" si="1"/>
        <v>#DIV/0!</v>
      </c>
      <c r="M52" s="218"/>
      <c r="P52" s="218"/>
      <c r="Q52" s="218"/>
      <c r="R52" s="218"/>
    </row>
    <row r="53" spans="1:18" s="112" customFormat="1" x14ac:dyDescent="0.2">
      <c r="A53" s="357"/>
      <c r="B53" s="353" t="s">
        <v>341</v>
      </c>
      <c r="C53" s="353" t="s">
        <v>293</v>
      </c>
      <c r="D53" s="344" t="s">
        <v>342</v>
      </c>
      <c r="E53" s="45"/>
      <c r="F53" s="109"/>
      <c r="G53" s="40"/>
      <c r="H53" s="95">
        <f t="shared" si="0"/>
        <v>0</v>
      </c>
      <c r="I53" s="95"/>
      <c r="J53" s="40" t="e">
        <f t="shared" si="1"/>
        <v>#DIV/0!</v>
      </c>
      <c r="M53" s="218"/>
      <c r="P53" s="218"/>
      <c r="Q53" s="218"/>
      <c r="R53" s="218"/>
    </row>
    <row r="54" spans="1:18" s="112" customFormat="1" x14ac:dyDescent="0.2">
      <c r="A54" s="357"/>
      <c r="B54" s="47"/>
      <c r="C54" s="353">
        <v>13</v>
      </c>
      <c r="D54" s="352" t="s">
        <v>343</v>
      </c>
      <c r="E54" s="45"/>
      <c r="F54" s="109"/>
      <c r="G54" s="40"/>
      <c r="H54" s="95">
        <f t="shared" si="0"/>
        <v>0</v>
      </c>
      <c r="I54" s="95"/>
      <c r="J54" s="40" t="e">
        <f t="shared" si="1"/>
        <v>#DIV/0!</v>
      </c>
      <c r="M54" s="218"/>
      <c r="P54" s="218"/>
      <c r="Q54" s="218"/>
      <c r="R54" s="218"/>
    </row>
    <row r="55" spans="1:18" s="112" customFormat="1" x14ac:dyDescent="0.2">
      <c r="A55" s="357"/>
      <c r="B55" s="47"/>
      <c r="C55" s="353">
        <v>23</v>
      </c>
      <c r="D55" s="352" t="s">
        <v>344</v>
      </c>
      <c r="E55" s="45"/>
      <c r="F55" s="109"/>
      <c r="G55" s="40"/>
      <c r="H55" s="95">
        <f t="shared" si="0"/>
        <v>0</v>
      </c>
      <c r="I55" s="95"/>
      <c r="J55" s="40" t="e">
        <f t="shared" si="1"/>
        <v>#DIV/0!</v>
      </c>
      <c r="M55" s="218"/>
      <c r="P55" s="218"/>
      <c r="Q55" s="218"/>
      <c r="R55" s="218"/>
    </row>
    <row r="56" spans="1:18" s="112" customFormat="1" x14ac:dyDescent="0.2">
      <c r="A56" s="357"/>
      <c r="B56" s="47"/>
      <c r="C56" s="353">
        <v>26</v>
      </c>
      <c r="D56" s="352" t="s">
        <v>345</v>
      </c>
      <c r="E56" s="45"/>
      <c r="F56" s="109"/>
      <c r="G56" s="40"/>
      <c r="H56" s="95">
        <f t="shared" si="0"/>
        <v>0</v>
      </c>
      <c r="I56" s="95"/>
      <c r="J56" s="40" t="e">
        <f t="shared" si="1"/>
        <v>#DIV/0!</v>
      </c>
      <c r="M56" s="218"/>
      <c r="P56" s="218"/>
      <c r="Q56" s="218"/>
      <c r="R56" s="218"/>
    </row>
    <row r="57" spans="1:18" s="112" customFormat="1" x14ac:dyDescent="0.2">
      <c r="A57" s="357"/>
      <c r="B57" s="47"/>
      <c r="C57" s="353">
        <v>29</v>
      </c>
      <c r="D57" s="352" t="s">
        <v>346</v>
      </c>
      <c r="E57" s="45"/>
      <c r="F57" s="109"/>
      <c r="G57" s="40"/>
      <c r="H57" s="95">
        <f t="shared" si="0"/>
        <v>0</v>
      </c>
      <c r="I57" s="95"/>
      <c r="J57" s="40" t="e">
        <f t="shared" si="1"/>
        <v>#DIV/0!</v>
      </c>
      <c r="M57" s="218"/>
      <c r="P57" s="218"/>
      <c r="Q57" s="218"/>
      <c r="R57" s="218"/>
    </row>
    <row r="58" spans="1:18" s="112" customFormat="1" x14ac:dyDescent="0.2">
      <c r="A58" s="357"/>
      <c r="B58" s="47"/>
      <c r="C58" s="353">
        <v>39</v>
      </c>
      <c r="D58" s="352" t="s">
        <v>347</v>
      </c>
      <c r="E58" s="45"/>
      <c r="F58" s="109"/>
      <c r="G58" s="40"/>
      <c r="H58" s="95">
        <f t="shared" si="0"/>
        <v>0</v>
      </c>
      <c r="I58" s="95"/>
      <c r="J58" s="40" t="e">
        <f t="shared" si="1"/>
        <v>#DIV/0!</v>
      </c>
      <c r="M58" s="218"/>
      <c r="P58" s="218"/>
      <c r="Q58" s="218"/>
      <c r="R58" s="218"/>
    </row>
    <row r="59" spans="1:18" s="112" customFormat="1" x14ac:dyDescent="0.2">
      <c r="A59" s="357"/>
      <c r="B59" s="47">
        <v>57</v>
      </c>
      <c r="C59" s="353" t="s">
        <v>293</v>
      </c>
      <c r="D59" s="344" t="s">
        <v>348</v>
      </c>
      <c r="E59" s="45"/>
      <c r="F59" s="109"/>
      <c r="G59" s="40"/>
      <c r="H59" s="95">
        <f t="shared" si="0"/>
        <v>0</v>
      </c>
      <c r="I59" s="95"/>
      <c r="J59" s="40" t="e">
        <f t="shared" si="1"/>
        <v>#DIV/0!</v>
      </c>
      <c r="M59" s="218"/>
      <c r="P59" s="218"/>
      <c r="Q59" s="218"/>
      <c r="R59" s="218"/>
    </row>
    <row r="60" spans="1:18" s="112" customFormat="1" ht="25.5" x14ac:dyDescent="0.2">
      <c r="A60" s="357"/>
      <c r="B60" s="47"/>
      <c r="C60" s="353">
        <v>13</v>
      </c>
      <c r="D60" s="352" t="s">
        <v>349</v>
      </c>
      <c r="E60" s="45"/>
      <c r="F60" s="109"/>
      <c r="G60" s="40"/>
      <c r="H60" s="95">
        <f t="shared" si="0"/>
        <v>0</v>
      </c>
      <c r="I60" s="95"/>
      <c r="J60" s="40" t="e">
        <f t="shared" si="1"/>
        <v>#DIV/0!</v>
      </c>
      <c r="M60" s="218"/>
      <c r="P60" s="218"/>
      <c r="Q60" s="218"/>
      <c r="R60" s="218"/>
    </row>
    <row r="61" spans="1:18" s="112" customFormat="1" x14ac:dyDescent="0.2">
      <c r="A61" s="357"/>
      <c r="B61" s="47"/>
      <c r="C61" s="353">
        <v>16</v>
      </c>
      <c r="D61" s="352" t="s">
        <v>52</v>
      </c>
      <c r="E61" s="45"/>
      <c r="F61" s="109"/>
      <c r="G61" s="40"/>
      <c r="H61" s="95">
        <f t="shared" si="0"/>
        <v>0</v>
      </c>
      <c r="I61" s="95"/>
      <c r="J61" s="40" t="e">
        <f t="shared" si="1"/>
        <v>#DIV/0!</v>
      </c>
      <c r="M61" s="218"/>
      <c r="P61" s="218"/>
      <c r="Q61" s="218"/>
      <c r="R61" s="218"/>
    </row>
    <row r="62" spans="1:18" s="112" customFormat="1" x14ac:dyDescent="0.2">
      <c r="A62" s="357"/>
      <c r="B62" s="47"/>
      <c r="C62" s="353">
        <v>23</v>
      </c>
      <c r="D62" s="352" t="s">
        <v>350</v>
      </c>
      <c r="E62" s="45"/>
      <c r="F62" s="109"/>
      <c r="G62" s="40"/>
      <c r="H62" s="95">
        <f t="shared" si="0"/>
        <v>0</v>
      </c>
      <c r="I62" s="95"/>
      <c r="J62" s="40" t="e">
        <f t="shared" si="1"/>
        <v>#DIV/0!</v>
      </c>
      <c r="M62" s="218"/>
      <c r="P62" s="218"/>
      <c r="Q62" s="218"/>
      <c r="R62" s="218"/>
    </row>
    <row r="63" spans="1:18" s="112" customFormat="1" x14ac:dyDescent="0.2">
      <c r="A63" s="357"/>
      <c r="B63" s="47"/>
      <c r="C63" s="353">
        <v>26</v>
      </c>
      <c r="D63" s="352" t="s">
        <v>351</v>
      </c>
      <c r="E63" s="45"/>
      <c r="F63" s="109"/>
      <c r="G63" s="40"/>
      <c r="H63" s="95">
        <f t="shared" si="0"/>
        <v>0</v>
      </c>
      <c r="I63" s="95"/>
      <c r="J63" s="40" t="e">
        <f t="shared" si="1"/>
        <v>#DIV/0!</v>
      </c>
      <c r="M63" s="218"/>
      <c r="P63" s="218"/>
      <c r="Q63" s="218"/>
      <c r="R63" s="218"/>
    </row>
    <row r="64" spans="1:18" s="112" customFormat="1" x14ac:dyDescent="0.2">
      <c r="A64" s="357"/>
      <c r="B64" s="47">
        <v>58</v>
      </c>
      <c r="C64" s="353" t="s">
        <v>293</v>
      </c>
      <c r="D64" s="344" t="s">
        <v>352</v>
      </c>
      <c r="E64" s="45"/>
      <c r="F64" s="109"/>
      <c r="G64" s="40"/>
      <c r="H64" s="95">
        <f t="shared" si="0"/>
        <v>0</v>
      </c>
      <c r="I64" s="95"/>
      <c r="J64" s="40" t="e">
        <f t="shared" si="1"/>
        <v>#DIV/0!</v>
      </c>
      <c r="M64" s="218"/>
      <c r="P64" s="218"/>
      <c r="Q64" s="218"/>
      <c r="R64" s="218"/>
    </row>
    <row r="65" spans="1:21" s="112" customFormat="1" x14ac:dyDescent="0.2">
      <c r="A65" s="357"/>
      <c r="B65" s="47"/>
      <c r="C65" s="353">
        <v>13</v>
      </c>
      <c r="D65" s="352" t="s">
        <v>354</v>
      </c>
      <c r="E65" s="45"/>
      <c r="F65" s="109"/>
      <c r="G65" s="40"/>
      <c r="H65" s="95">
        <f t="shared" si="0"/>
        <v>0</v>
      </c>
      <c r="I65" s="95"/>
      <c r="J65" s="40" t="e">
        <f t="shared" si="1"/>
        <v>#DIV/0!</v>
      </c>
      <c r="M65" s="218"/>
      <c r="P65" s="218"/>
      <c r="Q65" s="218"/>
      <c r="R65" s="218"/>
    </row>
    <row r="66" spans="1:21" s="112" customFormat="1" x14ac:dyDescent="0.2">
      <c r="A66" s="357"/>
      <c r="B66" s="47"/>
      <c r="C66" s="353">
        <v>16</v>
      </c>
      <c r="D66" s="352" t="s">
        <v>353</v>
      </c>
      <c r="E66" s="45"/>
      <c r="F66" s="109"/>
      <c r="G66" s="40"/>
      <c r="H66" s="95">
        <f t="shared" si="0"/>
        <v>0</v>
      </c>
      <c r="I66" s="95"/>
      <c r="J66" s="40" t="e">
        <f t="shared" si="1"/>
        <v>#DIV/0!</v>
      </c>
      <c r="M66" s="218"/>
      <c r="P66" s="218"/>
      <c r="Q66" s="218"/>
      <c r="R66" s="218"/>
    </row>
    <row r="67" spans="1:21" s="112" customFormat="1" x14ac:dyDescent="0.2">
      <c r="A67" s="357"/>
      <c r="B67" s="47">
        <v>70</v>
      </c>
      <c r="C67" s="353" t="s">
        <v>293</v>
      </c>
      <c r="D67" s="130" t="s">
        <v>355</v>
      </c>
      <c r="E67" s="45"/>
      <c r="F67" s="109"/>
      <c r="G67" s="40"/>
      <c r="H67" s="95">
        <f t="shared" si="0"/>
        <v>0</v>
      </c>
      <c r="I67" s="95"/>
      <c r="J67" s="40" t="e">
        <f t="shared" si="1"/>
        <v>#DIV/0!</v>
      </c>
      <c r="M67" s="218"/>
      <c r="P67" s="218"/>
      <c r="Q67" s="218"/>
      <c r="R67" s="218"/>
    </row>
    <row r="68" spans="1:21" s="112" customFormat="1" x14ac:dyDescent="0.2">
      <c r="A68" s="357"/>
      <c r="B68" s="353">
        <v>71</v>
      </c>
      <c r="C68" s="353" t="s">
        <v>293</v>
      </c>
      <c r="D68" s="344" t="s">
        <v>356</v>
      </c>
      <c r="E68" s="45"/>
      <c r="F68" s="109"/>
      <c r="G68" s="40"/>
      <c r="H68" s="95">
        <f t="shared" si="0"/>
        <v>0</v>
      </c>
      <c r="I68" s="95"/>
      <c r="J68" s="40" t="e">
        <f t="shared" si="1"/>
        <v>#DIV/0!</v>
      </c>
      <c r="M68" s="218"/>
      <c r="P68" s="218"/>
      <c r="Q68" s="218"/>
      <c r="R68" s="218"/>
    </row>
    <row r="69" spans="1:21" s="112" customFormat="1" x14ac:dyDescent="0.2">
      <c r="A69" s="357"/>
      <c r="B69" s="47"/>
      <c r="C69" s="353">
        <v>13</v>
      </c>
      <c r="D69" s="352" t="s">
        <v>357</v>
      </c>
      <c r="E69" s="45"/>
      <c r="F69" s="109"/>
      <c r="G69" s="40"/>
      <c r="H69" s="95">
        <f t="shared" si="0"/>
        <v>0</v>
      </c>
      <c r="I69" s="95"/>
      <c r="J69" s="40" t="e">
        <f t="shared" si="1"/>
        <v>#DIV/0!</v>
      </c>
      <c r="M69" s="218"/>
      <c r="P69" s="218"/>
      <c r="Q69" s="218"/>
      <c r="R69" s="218"/>
    </row>
    <row r="70" spans="1:21" s="112" customFormat="1" ht="25.5" x14ac:dyDescent="0.2">
      <c r="A70" s="357"/>
      <c r="B70" s="47"/>
      <c r="C70" s="353">
        <v>23</v>
      </c>
      <c r="D70" s="352" t="s">
        <v>358</v>
      </c>
      <c r="E70" s="45"/>
      <c r="F70" s="109"/>
      <c r="G70" s="40"/>
      <c r="H70" s="95">
        <f t="shared" si="0"/>
        <v>0</v>
      </c>
      <c r="I70" s="95"/>
      <c r="J70" s="40" t="e">
        <f t="shared" si="1"/>
        <v>#DIV/0!</v>
      </c>
      <c r="M70" s="218"/>
      <c r="P70" s="218"/>
      <c r="Q70" s="218"/>
      <c r="R70" s="218"/>
    </row>
    <row r="71" spans="1:21" s="112" customFormat="1" x14ac:dyDescent="0.2">
      <c r="A71" s="357"/>
      <c r="B71" s="47">
        <v>74</v>
      </c>
      <c r="C71" s="353" t="s">
        <v>293</v>
      </c>
      <c r="D71" s="344" t="s">
        <v>359</v>
      </c>
      <c r="E71" s="45"/>
      <c r="F71" s="109"/>
      <c r="G71" s="40"/>
      <c r="H71" s="95">
        <f t="shared" si="0"/>
        <v>0</v>
      </c>
      <c r="I71" s="95"/>
      <c r="J71" s="40" t="e">
        <f t="shared" si="1"/>
        <v>#DIV/0!</v>
      </c>
      <c r="M71" s="218"/>
      <c r="P71" s="218"/>
      <c r="Q71" s="218"/>
      <c r="R71" s="218"/>
    </row>
    <row r="72" spans="1:21" s="112" customFormat="1" x14ac:dyDescent="0.2">
      <c r="A72" s="357"/>
      <c r="B72" s="47"/>
      <c r="C72" s="353">
        <v>13</v>
      </c>
      <c r="D72" s="352" t="s">
        <v>360</v>
      </c>
      <c r="E72" s="45"/>
      <c r="F72" s="109"/>
      <c r="G72" s="40"/>
      <c r="H72" s="95">
        <f t="shared" si="0"/>
        <v>0</v>
      </c>
      <c r="I72" s="95"/>
      <c r="J72" s="40" t="e">
        <f t="shared" si="1"/>
        <v>#DIV/0!</v>
      </c>
      <c r="M72" s="218"/>
      <c r="P72" s="218"/>
      <c r="Q72" s="218"/>
      <c r="R72" s="218"/>
    </row>
    <row r="73" spans="1:21" s="112" customFormat="1" x14ac:dyDescent="0.2">
      <c r="A73" s="357"/>
      <c r="B73" s="47"/>
      <c r="C73" s="353">
        <v>16</v>
      </c>
      <c r="D73" s="352" t="s">
        <v>51</v>
      </c>
      <c r="E73" s="45"/>
      <c r="F73" s="109"/>
      <c r="G73" s="40"/>
      <c r="H73" s="95">
        <f t="shared" si="0"/>
        <v>0</v>
      </c>
      <c r="I73" s="95"/>
      <c r="J73" s="40" t="e">
        <f t="shared" si="1"/>
        <v>#DIV/0!</v>
      </c>
      <c r="M73" s="218"/>
      <c r="P73" s="218"/>
      <c r="Q73" s="218"/>
      <c r="R73" s="218"/>
    </row>
    <row r="74" spans="1:21" s="112" customFormat="1" x14ac:dyDescent="0.2">
      <c r="A74" s="357"/>
      <c r="B74" s="47"/>
      <c r="C74" s="353">
        <v>19</v>
      </c>
      <c r="D74" s="352" t="s">
        <v>361</v>
      </c>
      <c r="E74" s="45"/>
      <c r="F74" s="109"/>
      <c r="G74" s="40"/>
      <c r="H74" s="95">
        <f t="shared" si="0"/>
        <v>0</v>
      </c>
      <c r="I74" s="95"/>
      <c r="J74" s="40" t="e">
        <f t="shared" si="1"/>
        <v>#DIV/0!</v>
      </c>
      <c r="M74" s="218"/>
      <c r="P74" s="218"/>
      <c r="Q74" s="218"/>
      <c r="R74" s="218"/>
    </row>
    <row r="75" spans="1:21" s="112" customFormat="1" x14ac:dyDescent="0.2">
      <c r="A75" s="357"/>
      <c r="B75" s="47"/>
      <c r="C75" s="353">
        <v>23</v>
      </c>
      <c r="D75" s="352" t="s">
        <v>362</v>
      </c>
      <c r="E75" s="45"/>
      <c r="F75" s="109"/>
      <c r="G75" s="40"/>
      <c r="H75" s="95">
        <f t="shared" si="0"/>
        <v>0</v>
      </c>
      <c r="I75" s="95"/>
      <c r="J75" s="40" t="e">
        <f t="shared" si="1"/>
        <v>#DIV/0!</v>
      </c>
      <c r="M75" s="218"/>
      <c r="P75" s="218"/>
      <c r="Q75" s="218"/>
      <c r="R75" s="218"/>
    </row>
    <row r="76" spans="1:21" s="112" customFormat="1" ht="6.6" customHeight="1" x14ac:dyDescent="0.2">
      <c r="A76" s="357"/>
      <c r="B76" s="47"/>
      <c r="C76" s="47"/>
      <c r="D76" s="44"/>
      <c r="E76" s="45"/>
      <c r="F76" s="109"/>
      <c r="G76" s="40"/>
      <c r="H76" s="95"/>
      <c r="I76" s="95"/>
      <c r="J76" s="40"/>
      <c r="M76" s="218"/>
      <c r="P76" s="218"/>
      <c r="Q76" s="218"/>
      <c r="R76" s="218"/>
    </row>
    <row r="77" spans="1:21" s="119" customFormat="1" ht="12.75" customHeight="1" x14ac:dyDescent="0.2">
      <c r="A77" s="360" t="s">
        <v>187</v>
      </c>
      <c r="B77" s="365" t="s">
        <v>293</v>
      </c>
      <c r="C77" s="365" t="s">
        <v>293</v>
      </c>
      <c r="D77" s="124" t="s">
        <v>365</v>
      </c>
      <c r="E77" s="114"/>
      <c r="F77" s="115"/>
      <c r="G77" s="116"/>
      <c r="H77" s="117"/>
      <c r="I77" s="117">
        <f>SUM(H77:H90)</f>
        <v>0</v>
      </c>
      <c r="J77" s="116" t="e">
        <f t="shared" ref="J77:J89" si="2">H77/J$16</f>
        <v>#DIV/0!</v>
      </c>
      <c r="M77" s="248"/>
      <c r="P77" s="248"/>
      <c r="Q77" s="248"/>
      <c r="R77" s="218"/>
      <c r="U77" s="265"/>
    </row>
    <row r="78" spans="1:21" s="112" customFormat="1" ht="12.75" customHeight="1" x14ac:dyDescent="0.2">
      <c r="A78" s="357"/>
      <c r="B78" s="47">
        <v>20</v>
      </c>
      <c r="C78" s="353" t="s">
        <v>293</v>
      </c>
      <c r="D78" s="108" t="s">
        <v>364</v>
      </c>
      <c r="E78" s="45"/>
      <c r="F78" s="109"/>
      <c r="G78" s="40"/>
      <c r="H78" s="95">
        <f>E78*G78</f>
        <v>0</v>
      </c>
      <c r="I78" s="95"/>
      <c r="J78" s="40" t="e">
        <f t="shared" si="2"/>
        <v>#DIV/0!</v>
      </c>
      <c r="M78" s="218"/>
      <c r="P78" s="218"/>
      <c r="Q78" s="218"/>
      <c r="R78" s="218"/>
      <c r="U78" s="264"/>
    </row>
    <row r="79" spans="1:21" s="112" customFormat="1" ht="12.75" customHeight="1" x14ac:dyDescent="0.2">
      <c r="A79" s="357"/>
      <c r="B79" s="47">
        <v>21</v>
      </c>
      <c r="C79" s="353" t="s">
        <v>293</v>
      </c>
      <c r="D79" s="110" t="s">
        <v>366</v>
      </c>
      <c r="E79" s="45"/>
      <c r="F79" s="109"/>
      <c r="G79" s="40"/>
      <c r="H79" s="95">
        <f>E79*G79</f>
        <v>0</v>
      </c>
      <c r="I79" s="95"/>
      <c r="J79" s="40" t="e">
        <f t="shared" si="2"/>
        <v>#DIV/0!</v>
      </c>
      <c r="M79" s="218"/>
      <c r="P79" s="218"/>
      <c r="Q79" s="218"/>
      <c r="R79" s="218"/>
      <c r="U79" s="264"/>
    </row>
    <row r="80" spans="1:21" s="112" customFormat="1" x14ac:dyDescent="0.2">
      <c r="A80" s="357"/>
      <c r="B80" s="47">
        <v>22</v>
      </c>
      <c r="C80" s="353" t="s">
        <v>293</v>
      </c>
      <c r="D80" s="110" t="s">
        <v>367</v>
      </c>
      <c r="E80" s="45"/>
      <c r="F80" s="217"/>
      <c r="G80" s="40"/>
      <c r="H80" s="95">
        <f>E80*G80</f>
        <v>0</v>
      </c>
      <c r="I80" s="95"/>
      <c r="J80" s="40" t="e">
        <f t="shared" si="2"/>
        <v>#DIV/0!</v>
      </c>
      <c r="M80" s="218"/>
      <c r="P80" s="218"/>
      <c r="Q80" s="218"/>
      <c r="R80" s="218"/>
    </row>
    <row r="81" spans="1:21" s="112" customFormat="1" x14ac:dyDescent="0.2">
      <c r="A81" s="357"/>
      <c r="B81" s="47"/>
      <c r="C81" s="353">
        <v>13</v>
      </c>
      <c r="D81" s="367" t="s">
        <v>368</v>
      </c>
      <c r="E81" s="45"/>
      <c r="F81" s="217"/>
      <c r="G81" s="40"/>
      <c r="H81" s="95">
        <f>E81*G81</f>
        <v>0</v>
      </c>
      <c r="I81" s="95"/>
      <c r="J81" s="40" t="e">
        <f t="shared" si="2"/>
        <v>#DIV/0!</v>
      </c>
      <c r="M81" s="218"/>
      <c r="P81" s="218"/>
      <c r="Q81" s="218"/>
      <c r="R81" s="218"/>
    </row>
    <row r="82" spans="1:21" s="112" customFormat="1" x14ac:dyDescent="0.2">
      <c r="A82" s="357"/>
      <c r="B82" s="47">
        <v>40</v>
      </c>
      <c r="C82" s="353" t="s">
        <v>293</v>
      </c>
      <c r="D82" s="108" t="s">
        <v>369</v>
      </c>
      <c r="E82" s="45"/>
      <c r="F82" s="217"/>
      <c r="G82" s="40"/>
      <c r="H82" s="95">
        <f>E82*G82</f>
        <v>0</v>
      </c>
      <c r="I82" s="95"/>
      <c r="J82" s="40" t="e">
        <f t="shared" si="2"/>
        <v>#DIV/0!</v>
      </c>
      <c r="M82" s="218"/>
      <c r="P82" s="218"/>
      <c r="Q82" s="218"/>
      <c r="R82" s="218"/>
    </row>
    <row r="83" spans="1:21" s="112" customFormat="1" x14ac:dyDescent="0.2">
      <c r="A83" s="357"/>
      <c r="B83" s="47">
        <v>41</v>
      </c>
      <c r="C83" s="353" t="s">
        <v>293</v>
      </c>
      <c r="D83" s="110" t="s">
        <v>370</v>
      </c>
      <c r="E83" s="45"/>
      <c r="F83" s="217"/>
      <c r="G83" s="40"/>
      <c r="H83" s="95">
        <f t="shared" ref="H83:H89" si="3">E83*G83</f>
        <v>0</v>
      </c>
      <c r="I83" s="95"/>
      <c r="J83" s="40" t="e">
        <f t="shared" si="2"/>
        <v>#DIV/0!</v>
      </c>
      <c r="M83" s="218"/>
      <c r="P83" s="218"/>
      <c r="Q83" s="218"/>
      <c r="R83" s="218"/>
    </row>
    <row r="84" spans="1:21" s="112" customFormat="1" x14ac:dyDescent="0.2">
      <c r="A84" s="357"/>
      <c r="B84" s="47"/>
      <c r="C84" s="353">
        <v>13</v>
      </c>
      <c r="D84" s="367" t="s">
        <v>371</v>
      </c>
      <c r="E84" s="45"/>
      <c r="F84" s="217"/>
      <c r="G84" s="40"/>
      <c r="H84" s="95">
        <f t="shared" si="3"/>
        <v>0</v>
      </c>
      <c r="I84" s="95"/>
      <c r="J84" s="40" t="e">
        <f t="shared" si="2"/>
        <v>#DIV/0!</v>
      </c>
      <c r="M84" s="218"/>
      <c r="P84" s="218"/>
      <c r="Q84" s="218"/>
      <c r="R84" s="218"/>
    </row>
    <row r="85" spans="1:21" s="112" customFormat="1" x14ac:dyDescent="0.2">
      <c r="A85" s="357"/>
      <c r="B85" s="47"/>
      <c r="C85" s="353">
        <v>16</v>
      </c>
      <c r="D85" s="367" t="s">
        <v>372</v>
      </c>
      <c r="E85" s="45"/>
      <c r="F85" s="217"/>
      <c r="G85" s="40"/>
      <c r="H85" s="95">
        <f t="shared" si="3"/>
        <v>0</v>
      </c>
      <c r="I85" s="95"/>
      <c r="J85" s="40" t="e">
        <f t="shared" si="2"/>
        <v>#DIV/0!</v>
      </c>
      <c r="M85" s="218"/>
      <c r="P85" s="218"/>
      <c r="Q85" s="218"/>
      <c r="R85" s="218"/>
    </row>
    <row r="86" spans="1:21" s="112" customFormat="1" x14ac:dyDescent="0.2">
      <c r="A86" s="357"/>
      <c r="B86" s="47"/>
      <c r="C86" s="353">
        <v>19</v>
      </c>
      <c r="D86" s="367" t="s">
        <v>373</v>
      </c>
      <c r="E86" s="45"/>
      <c r="F86" s="217"/>
      <c r="G86" s="40"/>
      <c r="H86" s="95">
        <f t="shared" si="3"/>
        <v>0</v>
      </c>
      <c r="I86" s="95"/>
      <c r="J86" s="40" t="e">
        <f t="shared" si="2"/>
        <v>#DIV/0!</v>
      </c>
      <c r="M86" s="218"/>
      <c r="P86" s="218"/>
      <c r="Q86" s="218"/>
      <c r="R86" s="218"/>
    </row>
    <row r="87" spans="1:21" s="112" customFormat="1" x14ac:dyDescent="0.2">
      <c r="A87" s="357"/>
      <c r="B87" s="47">
        <v>43</v>
      </c>
      <c r="C87" s="353" t="s">
        <v>293</v>
      </c>
      <c r="D87" s="110" t="s">
        <v>374</v>
      </c>
      <c r="E87" s="45"/>
      <c r="F87" s="217"/>
      <c r="G87" s="40"/>
      <c r="H87" s="95">
        <f t="shared" si="3"/>
        <v>0</v>
      </c>
      <c r="I87" s="95"/>
      <c r="J87" s="40" t="e">
        <f t="shared" si="2"/>
        <v>#DIV/0!</v>
      </c>
      <c r="M87" s="218"/>
      <c r="P87" s="218"/>
      <c r="Q87" s="218"/>
      <c r="R87" s="218"/>
    </row>
    <row r="88" spans="1:21" s="112" customFormat="1" x14ac:dyDescent="0.2">
      <c r="A88" s="368"/>
      <c r="B88" s="47">
        <v>50</v>
      </c>
      <c r="C88" s="353" t="s">
        <v>293</v>
      </c>
      <c r="D88" s="108" t="s">
        <v>375</v>
      </c>
      <c r="E88" s="45"/>
      <c r="F88" s="217"/>
      <c r="G88" s="40"/>
      <c r="H88" s="95">
        <f t="shared" si="3"/>
        <v>0</v>
      </c>
      <c r="I88" s="95"/>
      <c r="J88" s="40" t="e">
        <f t="shared" si="2"/>
        <v>#DIV/0!</v>
      </c>
      <c r="M88" s="218"/>
      <c r="P88" s="218"/>
      <c r="Q88" s="218"/>
      <c r="R88" s="218"/>
    </row>
    <row r="89" spans="1:21" s="112" customFormat="1" x14ac:dyDescent="0.2">
      <c r="A89" s="357"/>
      <c r="B89" s="47">
        <v>60</v>
      </c>
      <c r="C89" s="353" t="s">
        <v>293</v>
      </c>
      <c r="D89" s="108" t="s">
        <v>376</v>
      </c>
      <c r="E89" s="45"/>
      <c r="F89" s="217"/>
      <c r="G89" s="40"/>
      <c r="H89" s="95">
        <f t="shared" si="3"/>
        <v>0</v>
      </c>
      <c r="I89" s="95"/>
      <c r="J89" s="40" t="e">
        <f t="shared" si="2"/>
        <v>#DIV/0!</v>
      </c>
      <c r="M89" s="218"/>
      <c r="P89" s="218"/>
      <c r="Q89" s="218"/>
      <c r="R89" s="218"/>
    </row>
    <row r="90" spans="1:21" s="112" customFormat="1" ht="6.6" customHeight="1" x14ac:dyDescent="0.2">
      <c r="A90" s="357"/>
      <c r="B90" s="47"/>
      <c r="C90" s="47"/>
      <c r="D90" s="44"/>
      <c r="E90" s="45"/>
      <c r="F90" s="109"/>
      <c r="G90" s="40"/>
      <c r="H90" s="95"/>
      <c r="I90" s="95"/>
      <c r="J90" s="40"/>
      <c r="M90" s="218"/>
      <c r="P90" s="218"/>
      <c r="Q90" s="218"/>
      <c r="R90" s="218"/>
    </row>
    <row r="91" spans="1:21" s="119" customFormat="1" ht="12.75" customHeight="1" x14ac:dyDescent="0.2">
      <c r="A91" s="360" t="s">
        <v>188</v>
      </c>
      <c r="B91" s="365" t="s">
        <v>293</v>
      </c>
      <c r="C91" s="365" t="s">
        <v>293</v>
      </c>
      <c r="D91" s="124" t="s">
        <v>189</v>
      </c>
      <c r="E91" s="114"/>
      <c r="F91" s="115"/>
      <c r="G91" s="116"/>
      <c r="H91" s="117"/>
      <c r="I91" s="117">
        <f>SUM(H91:H108)</f>
        <v>0</v>
      </c>
      <c r="J91" s="116" t="e">
        <f t="shared" ref="J91:J107" si="4">H91/J$16</f>
        <v>#DIV/0!</v>
      </c>
      <c r="M91" s="248"/>
      <c r="P91" s="248"/>
      <c r="Q91" s="248"/>
      <c r="R91" s="218"/>
      <c r="U91" s="265"/>
    </row>
    <row r="92" spans="1:21" s="112" customFormat="1" ht="12.75" customHeight="1" x14ac:dyDescent="0.2">
      <c r="A92" s="357"/>
      <c r="B92" s="47">
        <v>10</v>
      </c>
      <c r="C92" s="353" t="s">
        <v>293</v>
      </c>
      <c r="D92" s="108" t="s">
        <v>377</v>
      </c>
      <c r="E92" s="45"/>
      <c r="F92" s="109"/>
      <c r="G92" s="40"/>
      <c r="H92" s="95">
        <f>E92*G92</f>
        <v>0</v>
      </c>
      <c r="I92" s="95"/>
      <c r="J92" s="40" t="e">
        <f t="shared" si="4"/>
        <v>#DIV/0!</v>
      </c>
      <c r="M92" s="218"/>
      <c r="P92" s="218"/>
      <c r="Q92" s="218"/>
      <c r="R92" s="218"/>
      <c r="U92" s="264"/>
    </row>
    <row r="93" spans="1:21" s="112" customFormat="1" x14ac:dyDescent="0.2">
      <c r="A93" s="357"/>
      <c r="B93" s="47">
        <v>20</v>
      </c>
      <c r="C93" s="353" t="s">
        <v>293</v>
      </c>
      <c r="D93" s="108" t="s">
        <v>378</v>
      </c>
      <c r="E93" s="45"/>
      <c r="F93" s="217"/>
      <c r="G93" s="40"/>
      <c r="H93" s="95">
        <f>E93*G93</f>
        <v>0</v>
      </c>
      <c r="I93" s="95"/>
      <c r="J93" s="40" t="e">
        <f t="shared" si="4"/>
        <v>#DIV/0!</v>
      </c>
      <c r="M93" s="218"/>
      <c r="P93" s="218"/>
      <c r="Q93" s="218"/>
      <c r="R93" s="218"/>
    </row>
    <row r="94" spans="1:21" s="112" customFormat="1" x14ac:dyDescent="0.2">
      <c r="A94" s="357"/>
      <c r="B94" s="47">
        <v>30</v>
      </c>
      <c r="C94" s="353" t="s">
        <v>293</v>
      </c>
      <c r="D94" s="108" t="s">
        <v>379</v>
      </c>
      <c r="E94" s="45"/>
      <c r="F94" s="217"/>
      <c r="G94" s="40"/>
      <c r="H94" s="95">
        <f>E94*G94</f>
        <v>0</v>
      </c>
      <c r="I94" s="95"/>
      <c r="J94" s="40" t="e">
        <f t="shared" si="4"/>
        <v>#DIV/0!</v>
      </c>
      <c r="M94" s="218"/>
      <c r="P94" s="218"/>
      <c r="Q94" s="218"/>
      <c r="R94" s="218"/>
    </row>
    <row r="95" spans="1:21" s="112" customFormat="1" x14ac:dyDescent="0.2">
      <c r="A95" s="357"/>
      <c r="B95" s="47">
        <v>31</v>
      </c>
      <c r="C95" s="353" t="s">
        <v>293</v>
      </c>
      <c r="D95" s="110" t="s">
        <v>380</v>
      </c>
      <c r="E95" s="45"/>
      <c r="F95" s="217"/>
      <c r="G95" s="40"/>
      <c r="H95" s="95">
        <f t="shared" ref="H95:H102" si="5">E95*G95</f>
        <v>0</v>
      </c>
      <c r="I95" s="95"/>
      <c r="J95" s="40" t="e">
        <f t="shared" si="4"/>
        <v>#DIV/0!</v>
      </c>
      <c r="M95" s="218"/>
      <c r="P95" s="218"/>
      <c r="Q95" s="218"/>
      <c r="R95" s="218"/>
    </row>
    <row r="96" spans="1:21" s="112" customFormat="1" x14ac:dyDescent="0.2">
      <c r="A96" s="357"/>
      <c r="B96" s="47">
        <v>38</v>
      </c>
      <c r="C96" s="353" t="s">
        <v>293</v>
      </c>
      <c r="D96" s="110" t="s">
        <v>381</v>
      </c>
      <c r="E96" s="45"/>
      <c r="F96" s="217"/>
      <c r="G96" s="40"/>
      <c r="H96" s="95">
        <f t="shared" si="5"/>
        <v>0</v>
      </c>
      <c r="I96" s="95"/>
      <c r="J96" s="40" t="e">
        <f t="shared" si="4"/>
        <v>#DIV/0!</v>
      </c>
      <c r="M96" s="218"/>
      <c r="P96" s="218"/>
      <c r="Q96" s="218"/>
      <c r="R96" s="218"/>
    </row>
    <row r="97" spans="1:21" s="112" customFormat="1" x14ac:dyDescent="0.2">
      <c r="A97" s="368"/>
      <c r="B97" s="47">
        <v>40</v>
      </c>
      <c r="C97" s="353" t="s">
        <v>293</v>
      </c>
      <c r="D97" s="108" t="s">
        <v>382</v>
      </c>
      <c r="E97" s="45"/>
      <c r="F97" s="217"/>
      <c r="G97" s="40"/>
      <c r="H97" s="95">
        <f t="shared" si="5"/>
        <v>0</v>
      </c>
      <c r="I97" s="95"/>
      <c r="J97" s="40" t="e">
        <f t="shared" si="4"/>
        <v>#DIV/0!</v>
      </c>
      <c r="M97" s="218"/>
      <c r="P97" s="218"/>
      <c r="Q97" s="218"/>
      <c r="R97" s="218"/>
    </row>
    <row r="98" spans="1:21" s="112" customFormat="1" x14ac:dyDescent="0.2">
      <c r="A98" s="357"/>
      <c r="B98" s="47">
        <v>41</v>
      </c>
      <c r="C98" s="353" t="s">
        <v>293</v>
      </c>
      <c r="D98" s="110" t="s">
        <v>383</v>
      </c>
      <c r="E98" s="45"/>
      <c r="F98" s="217"/>
      <c r="G98" s="40"/>
      <c r="H98" s="95">
        <f t="shared" si="5"/>
        <v>0</v>
      </c>
      <c r="I98" s="95"/>
      <c r="J98" s="40" t="e">
        <f t="shared" si="4"/>
        <v>#DIV/0!</v>
      </c>
      <c r="M98" s="218"/>
      <c r="P98" s="218"/>
      <c r="Q98" s="218"/>
      <c r="R98" s="218"/>
    </row>
    <row r="99" spans="1:21" s="112" customFormat="1" x14ac:dyDescent="0.2">
      <c r="A99" s="357"/>
      <c r="B99" s="47">
        <v>45</v>
      </c>
      <c r="C99" s="353" t="s">
        <v>293</v>
      </c>
      <c r="D99" s="110" t="s">
        <v>384</v>
      </c>
      <c r="E99" s="45"/>
      <c r="F99" s="217"/>
      <c r="G99" s="40"/>
      <c r="H99" s="95">
        <f t="shared" si="5"/>
        <v>0</v>
      </c>
      <c r="I99" s="95"/>
      <c r="J99" s="40" t="e">
        <f t="shared" si="4"/>
        <v>#DIV/0!</v>
      </c>
      <c r="M99" s="218"/>
      <c r="P99" s="218"/>
      <c r="Q99" s="218"/>
      <c r="R99" s="218"/>
    </row>
    <row r="100" spans="1:21" s="112" customFormat="1" x14ac:dyDescent="0.2">
      <c r="A100" s="357"/>
      <c r="B100" s="47">
        <v>47</v>
      </c>
      <c r="C100" s="353" t="s">
        <v>293</v>
      </c>
      <c r="D100" s="110" t="s">
        <v>385</v>
      </c>
      <c r="E100" s="45"/>
      <c r="F100" s="217"/>
      <c r="G100" s="40"/>
      <c r="H100" s="95">
        <f t="shared" si="5"/>
        <v>0</v>
      </c>
      <c r="I100" s="95"/>
      <c r="J100" s="40" t="e">
        <f t="shared" si="4"/>
        <v>#DIV/0!</v>
      </c>
      <c r="M100" s="218"/>
      <c r="P100" s="218"/>
      <c r="Q100" s="218"/>
      <c r="R100" s="218"/>
    </row>
    <row r="101" spans="1:21" s="112" customFormat="1" x14ac:dyDescent="0.2">
      <c r="A101" s="357"/>
      <c r="B101" s="47">
        <v>48</v>
      </c>
      <c r="C101" s="353" t="s">
        <v>293</v>
      </c>
      <c r="D101" s="110" t="s">
        <v>386</v>
      </c>
      <c r="E101" s="45"/>
      <c r="F101" s="217"/>
      <c r="G101" s="40"/>
      <c r="H101" s="95">
        <f t="shared" si="5"/>
        <v>0</v>
      </c>
      <c r="I101" s="95"/>
      <c r="J101" s="40" t="e">
        <f t="shared" si="4"/>
        <v>#DIV/0!</v>
      </c>
      <c r="M101" s="218"/>
      <c r="P101" s="218"/>
      <c r="Q101" s="218"/>
      <c r="R101" s="218"/>
    </row>
    <row r="102" spans="1:21" s="112" customFormat="1" x14ac:dyDescent="0.2">
      <c r="A102" s="357"/>
      <c r="B102" s="47">
        <v>50</v>
      </c>
      <c r="C102" s="353" t="s">
        <v>293</v>
      </c>
      <c r="D102" s="108" t="s">
        <v>387</v>
      </c>
      <c r="E102" s="45"/>
      <c r="F102" s="217"/>
      <c r="G102" s="40"/>
      <c r="H102" s="95">
        <f t="shared" si="5"/>
        <v>0</v>
      </c>
      <c r="I102" s="95"/>
      <c r="J102" s="40" t="e">
        <f t="shared" si="4"/>
        <v>#DIV/0!</v>
      </c>
      <c r="M102" s="218"/>
      <c r="P102" s="218"/>
      <c r="Q102" s="218"/>
      <c r="R102" s="218"/>
    </row>
    <row r="103" spans="1:21" s="112" customFormat="1" ht="12.75" customHeight="1" x14ac:dyDescent="0.2">
      <c r="A103" s="357"/>
      <c r="B103" s="47">
        <v>52</v>
      </c>
      <c r="C103" s="353" t="s">
        <v>293</v>
      </c>
      <c r="D103" s="110" t="s">
        <v>388</v>
      </c>
      <c r="E103" s="45"/>
      <c r="F103" s="109"/>
      <c r="G103" s="40"/>
      <c r="H103" s="95">
        <f>E103*G103</f>
        <v>0</v>
      </c>
      <c r="I103" s="95"/>
      <c r="J103" s="40" t="e">
        <f t="shared" si="4"/>
        <v>#DIV/0!</v>
      </c>
      <c r="M103" s="218"/>
      <c r="P103" s="218"/>
      <c r="Q103" s="218"/>
      <c r="R103" s="218"/>
      <c r="U103" s="264"/>
    </row>
    <row r="104" spans="1:21" s="112" customFormat="1" ht="12.75" customHeight="1" x14ac:dyDescent="0.2">
      <c r="A104" s="357"/>
      <c r="B104" s="47">
        <v>54</v>
      </c>
      <c r="C104" s="353" t="s">
        <v>293</v>
      </c>
      <c r="D104" s="110" t="s">
        <v>389</v>
      </c>
      <c r="E104" s="45"/>
      <c r="F104" s="109"/>
      <c r="G104" s="40"/>
      <c r="H104" s="95">
        <f>E104*G104</f>
        <v>0</v>
      </c>
      <c r="I104" s="95"/>
      <c r="J104" s="40" t="e">
        <f t="shared" si="4"/>
        <v>#DIV/0!</v>
      </c>
      <c r="M104" s="218"/>
      <c r="P104" s="218"/>
      <c r="Q104" s="218"/>
      <c r="R104" s="218"/>
      <c r="U104" s="264"/>
    </row>
    <row r="105" spans="1:21" s="112" customFormat="1" x14ac:dyDescent="0.2">
      <c r="A105" s="357"/>
      <c r="B105" s="47">
        <v>80</v>
      </c>
      <c r="C105" s="353" t="s">
        <v>293</v>
      </c>
      <c r="D105" s="108" t="s">
        <v>390</v>
      </c>
      <c r="E105" s="45"/>
      <c r="F105" s="217"/>
      <c r="G105" s="40"/>
      <c r="H105" s="95">
        <f t="shared" ref="H105" si="6">E105*G105</f>
        <v>0</v>
      </c>
      <c r="I105" s="95"/>
      <c r="J105" s="40" t="e">
        <f t="shared" si="4"/>
        <v>#DIV/0!</v>
      </c>
      <c r="M105" s="218"/>
      <c r="P105" s="218"/>
      <c r="Q105" s="218"/>
      <c r="R105" s="218"/>
    </row>
    <row r="106" spans="1:21" s="112" customFormat="1" ht="12.75" customHeight="1" x14ac:dyDescent="0.2">
      <c r="A106" s="357"/>
      <c r="B106" s="47">
        <v>81</v>
      </c>
      <c r="C106" s="353" t="s">
        <v>293</v>
      </c>
      <c r="D106" s="110" t="s">
        <v>391</v>
      </c>
      <c r="E106" s="45"/>
      <c r="F106" s="109"/>
      <c r="G106" s="40"/>
      <c r="H106" s="95">
        <f>E106*G106</f>
        <v>0</v>
      </c>
      <c r="I106" s="95"/>
      <c r="J106" s="40" t="e">
        <f t="shared" si="4"/>
        <v>#DIV/0!</v>
      </c>
      <c r="M106" s="218"/>
      <c r="P106" s="218"/>
      <c r="Q106" s="218"/>
      <c r="R106" s="218"/>
      <c r="U106" s="264"/>
    </row>
    <row r="107" spans="1:21" s="112" customFormat="1" ht="12.75" customHeight="1" x14ac:dyDescent="0.2">
      <c r="A107" s="357"/>
      <c r="B107" s="47">
        <v>82</v>
      </c>
      <c r="C107" s="353" t="s">
        <v>293</v>
      </c>
      <c r="D107" s="110" t="s">
        <v>392</v>
      </c>
      <c r="E107" s="45"/>
      <c r="F107" s="109"/>
      <c r="G107" s="40"/>
      <c r="H107" s="95">
        <f>E107*G107</f>
        <v>0</v>
      </c>
      <c r="I107" s="95"/>
      <c r="J107" s="40" t="e">
        <f t="shared" si="4"/>
        <v>#DIV/0!</v>
      </c>
      <c r="M107" s="218"/>
      <c r="P107" s="218"/>
      <c r="Q107" s="218"/>
      <c r="R107" s="218"/>
      <c r="U107" s="264"/>
    </row>
    <row r="108" spans="1:21" s="112" customFormat="1" ht="6.6" customHeight="1" x14ac:dyDescent="0.2">
      <c r="A108" s="357"/>
      <c r="B108" s="47"/>
      <c r="C108" s="47"/>
      <c r="D108" s="44"/>
      <c r="E108" s="45"/>
      <c r="F108" s="109"/>
      <c r="G108" s="40"/>
      <c r="H108" s="95"/>
      <c r="I108" s="95"/>
      <c r="J108" s="40"/>
      <c r="M108" s="218"/>
      <c r="P108" s="218"/>
      <c r="Q108" s="218"/>
      <c r="R108" s="218"/>
    </row>
    <row r="109" spans="1:21" s="119" customFormat="1" ht="12.75" customHeight="1" x14ac:dyDescent="0.2">
      <c r="A109" s="360" t="s">
        <v>190</v>
      </c>
      <c r="B109" s="365" t="s">
        <v>293</v>
      </c>
      <c r="C109" s="365" t="s">
        <v>293</v>
      </c>
      <c r="D109" s="124" t="s">
        <v>12</v>
      </c>
      <c r="E109" s="114"/>
      <c r="F109" s="115"/>
      <c r="G109" s="116"/>
      <c r="H109" s="117"/>
      <c r="I109" s="117">
        <f>SUM(H109:H124)</f>
        <v>0</v>
      </c>
      <c r="J109" s="116" t="e">
        <f t="shared" ref="J109:J172" si="7">H109/J$16</f>
        <v>#DIV/0!</v>
      </c>
      <c r="M109" s="248"/>
      <c r="P109" s="248"/>
      <c r="Q109" s="248"/>
      <c r="R109" s="218"/>
      <c r="U109" s="265"/>
    </row>
    <row r="110" spans="1:21" s="112" customFormat="1" ht="12.75" customHeight="1" x14ac:dyDescent="0.2">
      <c r="A110" s="357"/>
      <c r="B110" s="47">
        <v>20</v>
      </c>
      <c r="C110" s="353" t="s">
        <v>293</v>
      </c>
      <c r="D110" s="108" t="s">
        <v>393</v>
      </c>
      <c r="E110" s="45"/>
      <c r="F110" s="109"/>
      <c r="G110" s="40"/>
      <c r="H110" s="95">
        <f t="shared" ref="H110:H123" si="8">E110*G110</f>
        <v>0</v>
      </c>
      <c r="I110" s="95"/>
      <c r="J110" s="40" t="e">
        <f t="shared" si="7"/>
        <v>#DIV/0!</v>
      </c>
      <c r="M110" s="218"/>
      <c r="P110" s="218"/>
      <c r="Q110" s="218"/>
      <c r="R110" s="218"/>
      <c r="U110" s="264"/>
    </row>
    <row r="111" spans="1:21" s="112" customFormat="1" ht="12.75" customHeight="1" x14ac:dyDescent="0.2">
      <c r="A111" s="357"/>
      <c r="B111" s="47">
        <v>21</v>
      </c>
      <c r="C111" s="353" t="s">
        <v>293</v>
      </c>
      <c r="D111" s="110" t="s">
        <v>394</v>
      </c>
      <c r="E111" s="45"/>
      <c r="F111" s="109"/>
      <c r="G111" s="40"/>
      <c r="H111" s="95">
        <f t="shared" si="8"/>
        <v>0</v>
      </c>
      <c r="I111" s="95"/>
      <c r="J111" s="40" t="e">
        <f t="shared" si="7"/>
        <v>#DIV/0!</v>
      </c>
      <c r="M111" s="218"/>
      <c r="P111" s="218"/>
      <c r="Q111" s="218"/>
      <c r="R111" s="218"/>
      <c r="U111" s="264"/>
    </row>
    <row r="112" spans="1:21" s="112" customFormat="1" x14ac:dyDescent="0.2">
      <c r="A112" s="357"/>
      <c r="B112" s="47"/>
      <c r="C112" s="353">
        <v>13</v>
      </c>
      <c r="D112" s="367" t="s">
        <v>395</v>
      </c>
      <c r="E112" s="45"/>
      <c r="F112" s="217"/>
      <c r="G112" s="40"/>
      <c r="H112" s="95">
        <f t="shared" si="8"/>
        <v>0</v>
      </c>
      <c r="I112" s="95"/>
      <c r="J112" s="40" t="e">
        <f t="shared" si="7"/>
        <v>#DIV/0!</v>
      </c>
      <c r="M112" s="218"/>
      <c r="P112" s="218"/>
      <c r="Q112" s="218"/>
      <c r="R112" s="218"/>
    </row>
    <row r="113" spans="1:21" s="112" customFormat="1" x14ac:dyDescent="0.2">
      <c r="A113" s="357"/>
      <c r="B113" s="47">
        <v>22</v>
      </c>
      <c r="C113" s="353" t="s">
        <v>293</v>
      </c>
      <c r="D113" s="110" t="s">
        <v>396</v>
      </c>
      <c r="E113" s="45"/>
      <c r="F113" s="217"/>
      <c r="G113" s="40"/>
      <c r="H113" s="95">
        <f t="shared" si="8"/>
        <v>0</v>
      </c>
      <c r="I113" s="95"/>
      <c r="J113" s="40" t="e">
        <f t="shared" si="7"/>
        <v>#DIV/0!</v>
      </c>
      <c r="M113" s="218"/>
      <c r="P113" s="218"/>
      <c r="Q113" s="218"/>
      <c r="R113" s="218"/>
    </row>
    <row r="114" spans="1:21" s="112" customFormat="1" x14ac:dyDescent="0.2">
      <c r="A114" s="357"/>
      <c r="B114" s="47">
        <v>23</v>
      </c>
      <c r="C114" s="353" t="s">
        <v>293</v>
      </c>
      <c r="D114" s="110" t="s">
        <v>397</v>
      </c>
      <c r="E114" s="45"/>
      <c r="F114" s="217"/>
      <c r="G114" s="40"/>
      <c r="H114" s="95">
        <f t="shared" si="8"/>
        <v>0</v>
      </c>
      <c r="I114" s="95"/>
      <c r="J114" s="40" t="e">
        <f t="shared" si="7"/>
        <v>#DIV/0!</v>
      </c>
      <c r="M114" s="218"/>
      <c r="P114" s="218"/>
      <c r="Q114" s="218"/>
      <c r="R114" s="218"/>
    </row>
    <row r="115" spans="1:21" s="112" customFormat="1" x14ac:dyDescent="0.2">
      <c r="A115" s="357"/>
      <c r="B115" s="47">
        <v>40</v>
      </c>
      <c r="C115" s="353" t="s">
        <v>293</v>
      </c>
      <c r="D115" s="108" t="s">
        <v>398</v>
      </c>
      <c r="E115" s="45"/>
      <c r="F115" s="217"/>
      <c r="G115" s="40"/>
      <c r="H115" s="95">
        <f t="shared" si="8"/>
        <v>0</v>
      </c>
      <c r="I115" s="95"/>
      <c r="J115" s="40" t="e">
        <f t="shared" si="7"/>
        <v>#DIV/0!</v>
      </c>
      <c r="M115" s="218"/>
      <c r="P115" s="218"/>
      <c r="Q115" s="218"/>
      <c r="R115" s="218"/>
    </row>
    <row r="116" spans="1:21" s="112" customFormat="1" x14ac:dyDescent="0.2">
      <c r="A116" s="357"/>
      <c r="B116" s="47">
        <v>41</v>
      </c>
      <c r="C116" s="353" t="s">
        <v>293</v>
      </c>
      <c r="D116" s="110" t="s">
        <v>399</v>
      </c>
      <c r="E116" s="45"/>
      <c r="F116" s="217"/>
      <c r="G116" s="40"/>
      <c r="H116" s="95">
        <f t="shared" si="8"/>
        <v>0</v>
      </c>
      <c r="I116" s="95"/>
      <c r="J116" s="40" t="e">
        <f t="shared" si="7"/>
        <v>#DIV/0!</v>
      </c>
      <c r="M116" s="218"/>
      <c r="P116" s="218"/>
      <c r="Q116" s="218"/>
      <c r="R116" s="218"/>
    </row>
    <row r="117" spans="1:21" s="112" customFormat="1" x14ac:dyDescent="0.2">
      <c r="A117" s="357"/>
      <c r="B117" s="47"/>
      <c r="C117" s="353">
        <v>13</v>
      </c>
      <c r="D117" s="367" t="s">
        <v>400</v>
      </c>
      <c r="E117" s="45"/>
      <c r="F117" s="217"/>
      <c r="G117" s="40"/>
      <c r="H117" s="95">
        <f t="shared" si="8"/>
        <v>0</v>
      </c>
      <c r="I117" s="95"/>
      <c r="J117" s="40" t="e">
        <f t="shared" si="7"/>
        <v>#DIV/0!</v>
      </c>
      <c r="M117" s="218"/>
      <c r="P117" s="218"/>
      <c r="Q117" s="218"/>
      <c r="R117" s="218"/>
    </row>
    <row r="118" spans="1:21" s="112" customFormat="1" x14ac:dyDescent="0.2">
      <c r="A118" s="357"/>
      <c r="B118" s="47"/>
      <c r="C118" s="353">
        <v>16</v>
      </c>
      <c r="D118" s="367" t="s">
        <v>401</v>
      </c>
      <c r="E118" s="45"/>
      <c r="F118" s="217"/>
      <c r="G118" s="40"/>
      <c r="H118" s="95">
        <f t="shared" si="8"/>
        <v>0</v>
      </c>
      <c r="I118" s="95"/>
      <c r="J118" s="40" t="e">
        <f t="shared" si="7"/>
        <v>#DIV/0!</v>
      </c>
      <c r="M118" s="218"/>
      <c r="P118" s="218"/>
      <c r="Q118" s="218"/>
      <c r="R118" s="218"/>
    </row>
    <row r="119" spans="1:21" s="112" customFormat="1" x14ac:dyDescent="0.2">
      <c r="A119" s="357"/>
      <c r="B119" s="47">
        <v>43</v>
      </c>
      <c r="C119" s="353" t="s">
        <v>293</v>
      </c>
      <c r="D119" s="110" t="s">
        <v>402</v>
      </c>
      <c r="E119" s="45"/>
      <c r="F119" s="217"/>
      <c r="G119" s="40"/>
      <c r="H119" s="95">
        <f t="shared" si="8"/>
        <v>0</v>
      </c>
      <c r="I119" s="95"/>
      <c r="J119" s="40" t="e">
        <f t="shared" si="7"/>
        <v>#DIV/0!</v>
      </c>
      <c r="M119" s="218"/>
      <c r="P119" s="218"/>
      <c r="Q119" s="218"/>
      <c r="R119" s="218"/>
    </row>
    <row r="120" spans="1:21" s="112" customFormat="1" x14ac:dyDescent="0.2">
      <c r="A120" s="357"/>
      <c r="B120" s="47"/>
      <c r="C120" s="353">
        <v>13</v>
      </c>
      <c r="D120" s="367" t="s">
        <v>403</v>
      </c>
      <c r="E120" s="45"/>
      <c r="F120" s="217"/>
      <c r="G120" s="40"/>
      <c r="H120" s="95">
        <f t="shared" si="8"/>
        <v>0</v>
      </c>
      <c r="I120" s="95"/>
      <c r="J120" s="40" t="e">
        <f t="shared" si="7"/>
        <v>#DIV/0!</v>
      </c>
      <c r="M120" s="218"/>
      <c r="P120" s="218"/>
      <c r="Q120" s="218"/>
      <c r="R120" s="218"/>
    </row>
    <row r="121" spans="1:21" s="112" customFormat="1" x14ac:dyDescent="0.2">
      <c r="A121" s="357"/>
      <c r="B121" s="47"/>
      <c r="C121" s="353">
        <v>16</v>
      </c>
      <c r="D121" s="367" t="s">
        <v>404</v>
      </c>
      <c r="E121" s="45"/>
      <c r="F121" s="217"/>
      <c r="G121" s="40"/>
      <c r="H121" s="95">
        <f t="shared" si="8"/>
        <v>0</v>
      </c>
      <c r="I121" s="95"/>
      <c r="J121" s="40" t="e">
        <f t="shared" si="7"/>
        <v>#DIV/0!</v>
      </c>
      <c r="M121" s="218"/>
      <c r="P121" s="218"/>
      <c r="Q121" s="218"/>
      <c r="R121" s="218"/>
    </row>
    <row r="122" spans="1:21" s="112" customFormat="1" x14ac:dyDescent="0.2">
      <c r="A122" s="368"/>
      <c r="B122" s="47">
        <v>70</v>
      </c>
      <c r="C122" s="353" t="s">
        <v>293</v>
      </c>
      <c r="D122" s="108" t="s">
        <v>405</v>
      </c>
      <c r="E122" s="45"/>
      <c r="F122" s="217"/>
      <c r="G122" s="40"/>
      <c r="H122" s="95">
        <f t="shared" si="8"/>
        <v>0</v>
      </c>
      <c r="I122" s="95"/>
      <c r="J122" s="40" t="e">
        <f t="shared" si="7"/>
        <v>#DIV/0!</v>
      </c>
      <c r="M122" s="218"/>
      <c r="P122" s="218"/>
      <c r="Q122" s="218"/>
      <c r="R122" s="218"/>
    </row>
    <row r="123" spans="1:21" s="112" customFormat="1" x14ac:dyDescent="0.2">
      <c r="A123" s="357"/>
      <c r="B123" s="47">
        <v>72</v>
      </c>
      <c r="C123" s="353" t="s">
        <v>293</v>
      </c>
      <c r="D123" s="110" t="s">
        <v>406</v>
      </c>
      <c r="E123" s="45"/>
      <c r="F123" s="217"/>
      <c r="G123" s="40"/>
      <c r="H123" s="95">
        <f t="shared" si="8"/>
        <v>0</v>
      </c>
      <c r="I123" s="95"/>
      <c r="J123" s="40" t="e">
        <f t="shared" si="7"/>
        <v>#DIV/0!</v>
      </c>
      <c r="M123" s="218"/>
      <c r="P123" s="218"/>
      <c r="Q123" s="218"/>
      <c r="R123" s="218"/>
    </row>
    <row r="124" spans="1:21" s="112" customFormat="1" ht="6.6" customHeight="1" x14ac:dyDescent="0.2">
      <c r="A124" s="357"/>
      <c r="B124" s="47"/>
      <c r="C124" s="47"/>
      <c r="D124" s="44"/>
      <c r="E124" s="45"/>
      <c r="F124" s="109"/>
      <c r="G124" s="40"/>
      <c r="H124" s="95"/>
      <c r="I124" s="95"/>
      <c r="J124" s="40"/>
      <c r="M124" s="218"/>
      <c r="P124" s="218"/>
      <c r="Q124" s="218"/>
      <c r="R124" s="218"/>
    </row>
    <row r="125" spans="1:21" s="119" customFormat="1" ht="12.75" customHeight="1" x14ac:dyDescent="0.2">
      <c r="A125" s="360" t="s">
        <v>191</v>
      </c>
      <c r="B125" s="365" t="s">
        <v>293</v>
      </c>
      <c r="C125" s="365" t="s">
        <v>293</v>
      </c>
      <c r="D125" s="124" t="s">
        <v>14</v>
      </c>
      <c r="E125" s="114"/>
      <c r="F125" s="115"/>
      <c r="G125" s="116"/>
      <c r="H125" s="117"/>
      <c r="I125" s="117">
        <f>SUM(H125:H147)</f>
        <v>0</v>
      </c>
      <c r="J125" s="116" t="e">
        <f t="shared" si="7"/>
        <v>#DIV/0!</v>
      </c>
      <c r="M125" s="248"/>
      <c r="P125" s="248"/>
      <c r="Q125" s="248"/>
      <c r="R125" s="218"/>
      <c r="U125" s="265"/>
    </row>
    <row r="126" spans="1:21" s="112" customFormat="1" ht="12.75" customHeight="1" x14ac:dyDescent="0.2">
      <c r="A126" s="357"/>
      <c r="B126" s="47">
        <v>10</v>
      </c>
      <c r="C126" s="353" t="s">
        <v>293</v>
      </c>
      <c r="D126" s="108" t="s">
        <v>407</v>
      </c>
      <c r="E126" s="45"/>
      <c r="F126" s="109"/>
      <c r="G126" s="40"/>
      <c r="H126" s="95">
        <f t="shared" ref="H126:H146" si="9">E126*G126</f>
        <v>0</v>
      </c>
      <c r="I126" s="95"/>
      <c r="J126" s="40" t="e">
        <f t="shared" si="7"/>
        <v>#DIV/0!</v>
      </c>
      <c r="M126" s="218"/>
      <c r="P126" s="218"/>
      <c r="Q126" s="218"/>
      <c r="R126" s="218"/>
      <c r="U126" s="264"/>
    </row>
    <row r="127" spans="1:21" s="112" customFormat="1" ht="12.75" customHeight="1" x14ac:dyDescent="0.2">
      <c r="A127" s="357"/>
      <c r="B127" s="47">
        <v>12</v>
      </c>
      <c r="C127" s="353" t="s">
        <v>293</v>
      </c>
      <c r="D127" s="110" t="s">
        <v>408</v>
      </c>
      <c r="E127" s="45"/>
      <c r="F127" s="109"/>
      <c r="G127" s="40"/>
      <c r="H127" s="95">
        <f t="shared" si="9"/>
        <v>0</v>
      </c>
      <c r="I127" s="95"/>
      <c r="J127" s="40" t="e">
        <f t="shared" si="7"/>
        <v>#DIV/0!</v>
      </c>
      <c r="M127" s="218"/>
      <c r="P127" s="218"/>
      <c r="Q127" s="218"/>
      <c r="R127" s="218"/>
      <c r="U127" s="264"/>
    </row>
    <row r="128" spans="1:21" s="112" customFormat="1" x14ac:dyDescent="0.2">
      <c r="A128" s="357"/>
      <c r="B128" s="47">
        <v>14</v>
      </c>
      <c r="C128" s="353" t="s">
        <v>293</v>
      </c>
      <c r="D128" s="110" t="s">
        <v>409</v>
      </c>
      <c r="E128" s="45"/>
      <c r="F128" s="217"/>
      <c r="G128" s="40"/>
      <c r="H128" s="95">
        <f t="shared" si="9"/>
        <v>0</v>
      </c>
      <c r="I128" s="95"/>
      <c r="J128" s="40" t="e">
        <f t="shared" si="7"/>
        <v>#DIV/0!</v>
      </c>
      <c r="M128" s="218"/>
      <c r="P128" s="218"/>
      <c r="Q128" s="218"/>
      <c r="R128" s="218"/>
    </row>
    <row r="129" spans="1:18" s="112" customFormat="1" x14ac:dyDescent="0.2">
      <c r="A129" s="357"/>
      <c r="B129" s="47">
        <v>20</v>
      </c>
      <c r="C129" s="353" t="s">
        <v>293</v>
      </c>
      <c r="D129" s="108" t="s">
        <v>410</v>
      </c>
      <c r="E129" s="45"/>
      <c r="F129" s="217"/>
      <c r="G129" s="40"/>
      <c r="H129" s="95">
        <f t="shared" si="9"/>
        <v>0</v>
      </c>
      <c r="I129" s="95"/>
      <c r="J129" s="40" t="e">
        <f t="shared" si="7"/>
        <v>#DIV/0!</v>
      </c>
      <c r="M129" s="218"/>
      <c r="P129" s="218"/>
      <c r="Q129" s="218"/>
      <c r="R129" s="218"/>
    </row>
    <row r="130" spans="1:18" s="112" customFormat="1" x14ac:dyDescent="0.2">
      <c r="A130" s="357"/>
      <c r="B130" s="47">
        <v>30</v>
      </c>
      <c r="C130" s="353" t="s">
        <v>293</v>
      </c>
      <c r="D130" s="108" t="s">
        <v>411</v>
      </c>
      <c r="E130" s="45"/>
      <c r="F130" s="217"/>
      <c r="G130" s="40"/>
      <c r="H130" s="95">
        <f t="shared" si="9"/>
        <v>0</v>
      </c>
      <c r="I130" s="95"/>
      <c r="J130" s="40" t="e">
        <f t="shared" si="7"/>
        <v>#DIV/0!</v>
      </c>
      <c r="M130" s="218"/>
      <c r="P130" s="218"/>
      <c r="Q130" s="218"/>
      <c r="R130" s="218"/>
    </row>
    <row r="131" spans="1:18" s="112" customFormat="1" x14ac:dyDescent="0.2">
      <c r="A131" s="357"/>
      <c r="B131" s="47">
        <v>40</v>
      </c>
      <c r="C131" s="353" t="s">
        <v>293</v>
      </c>
      <c r="D131" s="108" t="s">
        <v>412</v>
      </c>
      <c r="E131" s="45"/>
      <c r="F131" s="217"/>
      <c r="G131" s="40"/>
      <c r="H131" s="95">
        <f t="shared" si="9"/>
        <v>0</v>
      </c>
      <c r="I131" s="95"/>
      <c r="J131" s="40" t="e">
        <f t="shared" si="7"/>
        <v>#DIV/0!</v>
      </c>
      <c r="M131" s="218"/>
      <c r="P131" s="218"/>
      <c r="Q131" s="218"/>
      <c r="R131" s="218"/>
    </row>
    <row r="132" spans="1:18" s="112" customFormat="1" x14ac:dyDescent="0.2">
      <c r="A132" s="357"/>
      <c r="B132" s="47">
        <v>41</v>
      </c>
      <c r="C132" s="353" t="s">
        <v>293</v>
      </c>
      <c r="D132" s="110" t="s">
        <v>413</v>
      </c>
      <c r="E132" s="45"/>
      <c r="F132" s="217"/>
      <c r="G132" s="40"/>
      <c r="H132" s="95">
        <f t="shared" si="9"/>
        <v>0</v>
      </c>
      <c r="I132" s="95"/>
      <c r="J132" s="40" t="e">
        <f t="shared" si="7"/>
        <v>#DIV/0!</v>
      </c>
      <c r="M132" s="218"/>
      <c r="P132" s="218"/>
      <c r="Q132" s="218"/>
      <c r="R132" s="218"/>
    </row>
    <row r="133" spans="1:18" s="112" customFormat="1" x14ac:dyDescent="0.2">
      <c r="A133" s="368"/>
      <c r="B133" s="47">
        <v>50</v>
      </c>
      <c r="C133" s="353" t="s">
        <v>293</v>
      </c>
      <c r="D133" s="108" t="s">
        <v>414</v>
      </c>
      <c r="E133" s="45"/>
      <c r="F133" s="217"/>
      <c r="G133" s="40"/>
      <c r="H133" s="95">
        <f t="shared" si="9"/>
        <v>0</v>
      </c>
      <c r="I133" s="95"/>
      <c r="J133" s="40" t="e">
        <f t="shared" si="7"/>
        <v>#DIV/0!</v>
      </c>
      <c r="M133" s="218"/>
      <c r="P133" s="218"/>
      <c r="Q133" s="218"/>
      <c r="R133" s="218"/>
    </row>
    <row r="134" spans="1:18" s="112" customFormat="1" x14ac:dyDescent="0.2">
      <c r="A134" s="357"/>
      <c r="B134" s="47">
        <v>51</v>
      </c>
      <c r="C134" s="353" t="s">
        <v>293</v>
      </c>
      <c r="D134" s="110" t="s">
        <v>415</v>
      </c>
      <c r="E134" s="45"/>
      <c r="F134" s="217"/>
      <c r="G134" s="40"/>
      <c r="H134" s="95">
        <f t="shared" si="9"/>
        <v>0</v>
      </c>
      <c r="I134" s="95"/>
      <c r="J134" s="40" t="e">
        <f t="shared" si="7"/>
        <v>#DIV/0!</v>
      </c>
      <c r="M134" s="218"/>
      <c r="P134" s="218"/>
      <c r="Q134" s="218"/>
      <c r="R134" s="218"/>
    </row>
    <row r="135" spans="1:18" s="112" customFormat="1" x14ac:dyDescent="0.2">
      <c r="A135" s="357"/>
      <c r="B135" s="47"/>
      <c r="C135" s="353">
        <v>13</v>
      </c>
      <c r="D135" s="367" t="s">
        <v>416</v>
      </c>
      <c r="E135" s="45"/>
      <c r="F135" s="217"/>
      <c r="G135" s="40"/>
      <c r="H135" s="95">
        <f t="shared" si="9"/>
        <v>0</v>
      </c>
      <c r="I135" s="95"/>
      <c r="J135" s="40" t="e">
        <f t="shared" si="7"/>
        <v>#DIV/0!</v>
      </c>
      <c r="M135" s="218"/>
      <c r="P135" s="218"/>
      <c r="Q135" s="218"/>
      <c r="R135" s="218"/>
    </row>
    <row r="136" spans="1:18" s="112" customFormat="1" x14ac:dyDescent="0.2">
      <c r="A136" s="357"/>
      <c r="B136" s="47"/>
      <c r="C136" s="353">
        <v>19</v>
      </c>
      <c r="D136" s="367" t="s">
        <v>417</v>
      </c>
      <c r="E136" s="45"/>
      <c r="F136" s="217"/>
      <c r="G136" s="40"/>
      <c r="H136" s="95">
        <f t="shared" si="9"/>
        <v>0</v>
      </c>
      <c r="I136" s="95"/>
      <c r="J136" s="40" t="e">
        <f t="shared" si="7"/>
        <v>#DIV/0!</v>
      </c>
      <c r="M136" s="218"/>
      <c r="P136" s="218"/>
      <c r="Q136" s="218"/>
      <c r="R136" s="218"/>
    </row>
    <row r="137" spans="1:18" s="112" customFormat="1" x14ac:dyDescent="0.2">
      <c r="A137" s="357"/>
      <c r="B137" s="47"/>
      <c r="C137" s="353">
        <v>33</v>
      </c>
      <c r="D137" s="367" t="s">
        <v>418</v>
      </c>
      <c r="E137" s="45"/>
      <c r="F137" s="217"/>
      <c r="G137" s="40"/>
      <c r="H137" s="95">
        <f t="shared" si="9"/>
        <v>0</v>
      </c>
      <c r="I137" s="95"/>
      <c r="J137" s="40" t="e">
        <f t="shared" si="7"/>
        <v>#DIV/0!</v>
      </c>
      <c r="M137" s="218"/>
      <c r="P137" s="218"/>
      <c r="Q137" s="218"/>
      <c r="R137" s="218"/>
    </row>
    <row r="138" spans="1:18" s="112" customFormat="1" x14ac:dyDescent="0.2">
      <c r="A138" s="357"/>
      <c r="B138" s="47"/>
      <c r="C138" s="353">
        <v>36</v>
      </c>
      <c r="D138" s="367" t="s">
        <v>419</v>
      </c>
      <c r="E138" s="45"/>
      <c r="F138" s="217"/>
      <c r="G138" s="40"/>
      <c r="H138" s="95">
        <f t="shared" si="9"/>
        <v>0</v>
      </c>
      <c r="I138" s="95"/>
      <c r="J138" s="40" t="e">
        <f t="shared" si="7"/>
        <v>#DIV/0!</v>
      </c>
      <c r="M138" s="218"/>
      <c r="P138" s="218"/>
      <c r="Q138" s="218"/>
      <c r="R138" s="218"/>
    </row>
    <row r="139" spans="1:18" s="112" customFormat="1" x14ac:dyDescent="0.2">
      <c r="A139" s="357"/>
      <c r="B139" s="47">
        <v>52</v>
      </c>
      <c r="C139" s="353" t="s">
        <v>293</v>
      </c>
      <c r="D139" s="110" t="s">
        <v>420</v>
      </c>
      <c r="E139" s="45"/>
      <c r="F139" s="217"/>
      <c r="G139" s="40"/>
      <c r="H139" s="95">
        <f t="shared" si="9"/>
        <v>0</v>
      </c>
      <c r="I139" s="95"/>
      <c r="J139" s="40" t="e">
        <f t="shared" si="7"/>
        <v>#DIV/0!</v>
      </c>
      <c r="M139" s="218"/>
      <c r="P139" s="218"/>
      <c r="Q139" s="218"/>
      <c r="R139" s="218"/>
    </row>
    <row r="140" spans="1:18" s="112" customFormat="1" x14ac:dyDescent="0.2">
      <c r="A140" s="357"/>
      <c r="B140" s="47">
        <v>55</v>
      </c>
      <c r="C140" s="353" t="s">
        <v>293</v>
      </c>
      <c r="D140" s="110" t="s">
        <v>421</v>
      </c>
      <c r="E140" s="45"/>
      <c r="F140" s="217"/>
      <c r="G140" s="40"/>
      <c r="H140" s="95">
        <f t="shared" si="9"/>
        <v>0</v>
      </c>
      <c r="I140" s="95"/>
      <c r="J140" s="40" t="e">
        <f t="shared" si="7"/>
        <v>#DIV/0!</v>
      </c>
      <c r="M140" s="218"/>
      <c r="P140" s="218"/>
      <c r="Q140" s="218"/>
      <c r="R140" s="218"/>
    </row>
    <row r="141" spans="1:18" s="112" customFormat="1" x14ac:dyDescent="0.2">
      <c r="A141" s="357"/>
      <c r="B141" s="47">
        <v>58</v>
      </c>
      <c r="C141" s="353" t="s">
        <v>293</v>
      </c>
      <c r="D141" s="110" t="s">
        <v>422</v>
      </c>
      <c r="E141" s="45"/>
      <c r="F141" s="217"/>
      <c r="G141" s="40"/>
      <c r="H141" s="95">
        <f t="shared" si="9"/>
        <v>0</v>
      </c>
      <c r="I141" s="95"/>
      <c r="J141" s="40" t="e">
        <f t="shared" si="7"/>
        <v>#DIV/0!</v>
      </c>
      <c r="M141" s="218"/>
      <c r="P141" s="218"/>
      <c r="Q141" s="218"/>
      <c r="R141" s="218"/>
    </row>
    <row r="142" spans="1:18" s="112" customFormat="1" x14ac:dyDescent="0.2">
      <c r="A142" s="357"/>
      <c r="B142" s="47"/>
      <c r="C142" s="353">
        <v>13</v>
      </c>
      <c r="D142" s="367" t="s">
        <v>423</v>
      </c>
      <c r="E142" s="45"/>
      <c r="F142" s="217"/>
      <c r="G142" s="40"/>
      <c r="H142" s="95">
        <f t="shared" si="9"/>
        <v>0</v>
      </c>
      <c r="I142" s="95"/>
      <c r="J142" s="40" t="e">
        <f t="shared" si="7"/>
        <v>#DIV/0!</v>
      </c>
      <c r="M142" s="218"/>
      <c r="P142" s="218"/>
      <c r="Q142" s="218"/>
      <c r="R142" s="218"/>
    </row>
    <row r="143" spans="1:18" s="112" customFormat="1" x14ac:dyDescent="0.2">
      <c r="A143" s="357"/>
      <c r="B143" s="47"/>
      <c r="C143" s="353">
        <v>23</v>
      </c>
      <c r="D143" s="367" t="s">
        <v>424</v>
      </c>
      <c r="E143" s="45"/>
      <c r="F143" s="217"/>
      <c r="G143" s="40"/>
      <c r="H143" s="95">
        <f t="shared" si="9"/>
        <v>0</v>
      </c>
      <c r="I143" s="95"/>
      <c r="J143" s="40" t="e">
        <f t="shared" si="7"/>
        <v>#DIV/0!</v>
      </c>
      <c r="M143" s="218"/>
      <c r="P143" s="218"/>
      <c r="Q143" s="218"/>
      <c r="R143" s="218"/>
    </row>
    <row r="144" spans="1:18" s="112" customFormat="1" x14ac:dyDescent="0.2">
      <c r="A144" s="368"/>
      <c r="B144" s="47">
        <v>70</v>
      </c>
      <c r="C144" s="353" t="s">
        <v>293</v>
      </c>
      <c r="D144" s="108" t="s">
        <v>425</v>
      </c>
      <c r="E144" s="45"/>
      <c r="F144" s="217"/>
      <c r="G144" s="40"/>
      <c r="H144" s="95">
        <f t="shared" si="9"/>
        <v>0</v>
      </c>
      <c r="I144" s="95"/>
      <c r="J144" s="40" t="e">
        <f t="shared" si="7"/>
        <v>#DIV/0!</v>
      </c>
      <c r="M144" s="218"/>
      <c r="P144" s="218"/>
      <c r="Q144" s="218"/>
      <c r="R144" s="218"/>
    </row>
    <row r="145" spans="1:21" s="112" customFormat="1" x14ac:dyDescent="0.2">
      <c r="A145" s="357"/>
      <c r="B145" s="47">
        <v>71</v>
      </c>
      <c r="C145" s="353" t="s">
        <v>293</v>
      </c>
      <c r="D145" s="110" t="s">
        <v>426</v>
      </c>
      <c r="E145" s="45"/>
      <c r="F145" s="217"/>
      <c r="G145" s="40"/>
      <c r="H145" s="95">
        <f t="shared" si="9"/>
        <v>0</v>
      </c>
      <c r="I145" s="95"/>
      <c r="J145" s="40" t="e">
        <f t="shared" si="7"/>
        <v>#DIV/0!</v>
      </c>
      <c r="M145" s="218"/>
      <c r="P145" s="218"/>
      <c r="Q145" s="218"/>
      <c r="R145" s="218"/>
    </row>
    <row r="146" spans="1:21" s="112" customFormat="1" x14ac:dyDescent="0.2">
      <c r="A146" s="357"/>
      <c r="B146" s="47">
        <v>73</v>
      </c>
      <c r="C146" s="353" t="s">
        <v>293</v>
      </c>
      <c r="D146" s="110" t="s">
        <v>427</v>
      </c>
      <c r="E146" s="45"/>
      <c r="F146" s="217"/>
      <c r="G146" s="40"/>
      <c r="H146" s="95">
        <f t="shared" si="9"/>
        <v>0</v>
      </c>
      <c r="I146" s="95"/>
      <c r="J146" s="40" t="e">
        <f t="shared" si="7"/>
        <v>#DIV/0!</v>
      </c>
      <c r="M146" s="218"/>
      <c r="P146" s="218"/>
      <c r="Q146" s="218"/>
      <c r="R146" s="218"/>
    </row>
    <row r="147" spans="1:21" s="112" customFormat="1" ht="6.6" customHeight="1" x14ac:dyDescent="0.2">
      <c r="A147" s="357"/>
      <c r="B147" s="47"/>
      <c r="C147" s="47"/>
      <c r="D147" s="44"/>
      <c r="E147" s="45"/>
      <c r="F147" s="109"/>
      <c r="G147" s="40"/>
      <c r="H147" s="95"/>
      <c r="I147" s="95"/>
      <c r="J147" s="40"/>
      <c r="M147" s="218"/>
      <c r="P147" s="218"/>
      <c r="Q147" s="218"/>
      <c r="R147" s="218"/>
    </row>
    <row r="148" spans="1:21" s="119" customFormat="1" ht="12.75" customHeight="1" x14ac:dyDescent="0.2">
      <c r="A148" s="360" t="s">
        <v>192</v>
      </c>
      <c r="B148" s="365" t="s">
        <v>293</v>
      </c>
      <c r="C148" s="365" t="s">
        <v>293</v>
      </c>
      <c r="D148" s="124" t="s">
        <v>428</v>
      </c>
      <c r="E148" s="114"/>
      <c r="F148" s="115"/>
      <c r="G148" s="116"/>
      <c r="H148" s="117"/>
      <c r="I148" s="117">
        <f>SUM(H148:H164)</f>
        <v>0</v>
      </c>
      <c r="J148" s="116" t="e">
        <f t="shared" si="7"/>
        <v>#DIV/0!</v>
      </c>
      <c r="M148" s="248"/>
      <c r="P148" s="248"/>
      <c r="Q148" s="248"/>
      <c r="R148" s="218"/>
      <c r="U148" s="265"/>
    </row>
    <row r="149" spans="1:21" s="112" customFormat="1" ht="12.75" customHeight="1" x14ac:dyDescent="0.2">
      <c r="A149" s="357"/>
      <c r="B149" s="47">
        <v>10</v>
      </c>
      <c r="C149" s="353" t="s">
        <v>293</v>
      </c>
      <c r="D149" s="108" t="s">
        <v>429</v>
      </c>
      <c r="E149" s="45"/>
      <c r="F149" s="109"/>
      <c r="G149" s="40"/>
      <c r="H149" s="95">
        <f>E149*G149</f>
        <v>0</v>
      </c>
      <c r="I149" s="95"/>
      <c r="J149" s="40" t="e">
        <f t="shared" si="7"/>
        <v>#DIV/0!</v>
      </c>
      <c r="M149" s="218"/>
      <c r="P149" s="218"/>
      <c r="Q149" s="218"/>
      <c r="R149" s="218"/>
      <c r="U149" s="264"/>
    </row>
    <row r="150" spans="1:21" s="112" customFormat="1" ht="12.75" customHeight="1" x14ac:dyDescent="0.2">
      <c r="A150" s="357"/>
      <c r="B150" s="47">
        <v>15</v>
      </c>
      <c r="C150" s="353" t="s">
        <v>293</v>
      </c>
      <c r="D150" s="110" t="s">
        <v>430</v>
      </c>
      <c r="E150" s="45"/>
      <c r="F150" s="109"/>
      <c r="G150" s="40"/>
      <c r="H150" s="95">
        <f>E150*G150</f>
        <v>0</v>
      </c>
      <c r="I150" s="95"/>
      <c r="J150" s="40" t="e">
        <f t="shared" si="7"/>
        <v>#DIV/0!</v>
      </c>
      <c r="M150" s="218"/>
      <c r="P150" s="218"/>
      <c r="Q150" s="218"/>
      <c r="R150" s="218"/>
      <c r="U150" s="264"/>
    </row>
    <row r="151" spans="1:21" s="112" customFormat="1" x14ac:dyDescent="0.2">
      <c r="A151" s="357"/>
      <c r="B151" s="47">
        <v>16</v>
      </c>
      <c r="C151" s="353" t="s">
        <v>293</v>
      </c>
      <c r="D151" s="110" t="s">
        <v>431</v>
      </c>
      <c r="E151" s="45"/>
      <c r="F151" s="217"/>
      <c r="G151" s="40"/>
      <c r="H151" s="95">
        <f>E151*G151</f>
        <v>0</v>
      </c>
      <c r="I151" s="95"/>
      <c r="J151" s="40" t="e">
        <f t="shared" si="7"/>
        <v>#DIV/0!</v>
      </c>
      <c r="M151" s="218"/>
      <c r="P151" s="218"/>
      <c r="Q151" s="218"/>
      <c r="R151" s="218"/>
    </row>
    <row r="152" spans="1:21" s="112" customFormat="1" x14ac:dyDescent="0.2">
      <c r="A152" s="357"/>
      <c r="B152" s="47">
        <v>20</v>
      </c>
      <c r="C152" s="353" t="s">
        <v>293</v>
      </c>
      <c r="D152" s="108" t="s">
        <v>432</v>
      </c>
      <c r="E152" s="45"/>
      <c r="F152" s="217"/>
      <c r="G152" s="40"/>
      <c r="H152" s="95">
        <f>E152*G152</f>
        <v>0</v>
      </c>
      <c r="I152" s="95"/>
      <c r="J152" s="40" t="e">
        <f t="shared" si="7"/>
        <v>#DIV/0!</v>
      </c>
      <c r="M152" s="218"/>
      <c r="P152" s="218"/>
      <c r="Q152" s="218"/>
      <c r="R152" s="218"/>
    </row>
    <row r="153" spans="1:21" s="112" customFormat="1" x14ac:dyDescent="0.2">
      <c r="A153" s="357"/>
      <c r="B153" s="47">
        <v>40</v>
      </c>
      <c r="C153" s="353" t="s">
        <v>293</v>
      </c>
      <c r="D153" s="108" t="s">
        <v>433</v>
      </c>
      <c r="E153" s="45"/>
      <c r="F153" s="217"/>
      <c r="G153" s="40"/>
      <c r="H153" s="95">
        <f>E153*G153</f>
        <v>0</v>
      </c>
      <c r="I153" s="95"/>
      <c r="J153" s="40" t="e">
        <f t="shared" si="7"/>
        <v>#DIV/0!</v>
      </c>
      <c r="M153" s="218"/>
      <c r="P153" s="218"/>
      <c r="Q153" s="218"/>
      <c r="R153" s="218"/>
    </row>
    <row r="154" spans="1:21" s="112" customFormat="1" x14ac:dyDescent="0.2">
      <c r="A154" s="357"/>
      <c r="B154" s="47">
        <v>41</v>
      </c>
      <c r="C154" s="353" t="s">
        <v>293</v>
      </c>
      <c r="D154" s="110" t="s">
        <v>434</v>
      </c>
      <c r="E154" s="45"/>
      <c r="F154" s="217"/>
      <c r="G154" s="40"/>
      <c r="H154" s="95">
        <f t="shared" ref="H154:H163" si="10">E154*G154</f>
        <v>0</v>
      </c>
      <c r="I154" s="95"/>
      <c r="J154" s="40" t="e">
        <f t="shared" si="7"/>
        <v>#DIV/0!</v>
      </c>
      <c r="M154" s="218"/>
      <c r="P154" s="218"/>
      <c r="Q154" s="218"/>
      <c r="R154" s="218"/>
    </row>
    <row r="155" spans="1:21" s="112" customFormat="1" x14ac:dyDescent="0.2">
      <c r="A155" s="357"/>
      <c r="B155" s="47">
        <v>42</v>
      </c>
      <c r="C155" s="353" t="s">
        <v>293</v>
      </c>
      <c r="D155" s="110" t="s">
        <v>435</v>
      </c>
      <c r="E155" s="45"/>
      <c r="F155" s="217"/>
      <c r="G155" s="40"/>
      <c r="H155" s="95">
        <f t="shared" si="10"/>
        <v>0</v>
      </c>
      <c r="I155" s="95"/>
      <c r="J155" s="40" t="e">
        <f t="shared" si="7"/>
        <v>#DIV/0!</v>
      </c>
      <c r="M155" s="218"/>
      <c r="P155" s="218"/>
      <c r="Q155" s="218"/>
      <c r="R155" s="218"/>
    </row>
    <row r="156" spans="1:21" s="112" customFormat="1" x14ac:dyDescent="0.2">
      <c r="A156" s="357"/>
      <c r="B156" s="47">
        <v>43</v>
      </c>
      <c r="C156" s="353" t="s">
        <v>293</v>
      </c>
      <c r="D156" s="110" t="s">
        <v>436</v>
      </c>
      <c r="E156" s="45"/>
      <c r="F156" s="217"/>
      <c r="G156" s="40"/>
      <c r="H156" s="95">
        <f t="shared" si="10"/>
        <v>0</v>
      </c>
      <c r="I156" s="95"/>
      <c r="J156" s="40" t="e">
        <f t="shared" si="7"/>
        <v>#DIV/0!</v>
      </c>
      <c r="M156" s="218"/>
      <c r="P156" s="218"/>
      <c r="Q156" s="218"/>
      <c r="R156" s="218"/>
    </row>
    <row r="157" spans="1:21" s="112" customFormat="1" x14ac:dyDescent="0.2">
      <c r="A157" s="357"/>
      <c r="B157" s="47">
        <v>44</v>
      </c>
      <c r="C157" s="353" t="s">
        <v>293</v>
      </c>
      <c r="D157" s="110" t="s">
        <v>437</v>
      </c>
      <c r="E157" s="45"/>
      <c r="F157" s="217"/>
      <c r="G157" s="40"/>
      <c r="H157" s="95">
        <f t="shared" si="10"/>
        <v>0</v>
      </c>
      <c r="I157" s="95"/>
      <c r="J157" s="40" t="e">
        <f t="shared" si="7"/>
        <v>#DIV/0!</v>
      </c>
      <c r="M157" s="218"/>
      <c r="P157" s="218"/>
      <c r="Q157" s="218"/>
      <c r="R157" s="218"/>
    </row>
    <row r="158" spans="1:21" s="112" customFormat="1" x14ac:dyDescent="0.2">
      <c r="A158" s="357"/>
      <c r="B158" s="47">
        <v>46</v>
      </c>
      <c r="C158" s="353" t="s">
        <v>293</v>
      </c>
      <c r="D158" s="110" t="s">
        <v>438</v>
      </c>
      <c r="E158" s="45"/>
      <c r="F158" s="217"/>
      <c r="G158" s="40"/>
      <c r="H158" s="95">
        <f t="shared" si="10"/>
        <v>0</v>
      </c>
      <c r="I158" s="95"/>
      <c r="J158" s="40" t="e">
        <f t="shared" si="7"/>
        <v>#DIV/0!</v>
      </c>
      <c r="M158" s="218"/>
      <c r="P158" s="218"/>
      <c r="Q158" s="218"/>
      <c r="R158" s="218"/>
    </row>
    <row r="159" spans="1:21" s="112" customFormat="1" x14ac:dyDescent="0.2">
      <c r="A159" s="357"/>
      <c r="B159" s="47">
        <v>48</v>
      </c>
      <c r="C159" s="353" t="s">
        <v>293</v>
      </c>
      <c r="D159" s="110" t="s">
        <v>439</v>
      </c>
      <c r="E159" s="45"/>
      <c r="F159" s="217"/>
      <c r="G159" s="40"/>
      <c r="H159" s="95">
        <f t="shared" si="10"/>
        <v>0</v>
      </c>
      <c r="I159" s="95"/>
      <c r="J159" s="40" t="e">
        <f t="shared" si="7"/>
        <v>#DIV/0!</v>
      </c>
      <c r="M159" s="218"/>
      <c r="P159" s="218"/>
      <c r="Q159" s="218"/>
      <c r="R159" s="218"/>
    </row>
    <row r="160" spans="1:21" s="112" customFormat="1" x14ac:dyDescent="0.2">
      <c r="A160" s="368"/>
      <c r="B160" s="47">
        <v>60</v>
      </c>
      <c r="C160" s="353" t="s">
        <v>293</v>
      </c>
      <c r="D160" s="108" t="s">
        <v>440</v>
      </c>
      <c r="E160" s="45"/>
      <c r="F160" s="217"/>
      <c r="G160" s="40"/>
      <c r="H160" s="95">
        <f t="shared" si="10"/>
        <v>0</v>
      </c>
      <c r="I160" s="95"/>
      <c r="J160" s="40" t="e">
        <f t="shared" si="7"/>
        <v>#DIV/0!</v>
      </c>
      <c r="M160" s="218"/>
      <c r="P160" s="218"/>
      <c r="Q160" s="218"/>
      <c r="R160" s="218"/>
    </row>
    <row r="161" spans="1:21" s="112" customFormat="1" x14ac:dyDescent="0.2">
      <c r="A161" s="357"/>
      <c r="B161" s="47">
        <v>61</v>
      </c>
      <c r="C161" s="353" t="s">
        <v>293</v>
      </c>
      <c r="D161" s="110" t="s">
        <v>441</v>
      </c>
      <c r="E161" s="45"/>
      <c r="F161" s="217"/>
      <c r="G161" s="40"/>
      <c r="H161" s="95">
        <f t="shared" si="10"/>
        <v>0</v>
      </c>
      <c r="I161" s="95"/>
      <c r="J161" s="40" t="e">
        <f t="shared" si="7"/>
        <v>#DIV/0!</v>
      </c>
      <c r="M161" s="218"/>
      <c r="P161" s="218"/>
      <c r="Q161" s="218"/>
      <c r="R161" s="218"/>
    </row>
    <row r="162" spans="1:21" s="112" customFormat="1" x14ac:dyDescent="0.2">
      <c r="A162" s="357"/>
      <c r="B162" s="47"/>
      <c r="C162" s="353">
        <v>13</v>
      </c>
      <c r="D162" s="367" t="s">
        <v>442</v>
      </c>
      <c r="E162" s="45"/>
      <c r="F162" s="217"/>
      <c r="G162" s="40"/>
      <c r="H162" s="95">
        <f t="shared" si="10"/>
        <v>0</v>
      </c>
      <c r="I162" s="95"/>
      <c r="J162" s="40" t="e">
        <f t="shared" si="7"/>
        <v>#DIV/0!</v>
      </c>
      <c r="M162" s="218"/>
      <c r="P162" s="218"/>
      <c r="Q162" s="218"/>
      <c r="R162" s="218"/>
    </row>
    <row r="163" spans="1:21" s="112" customFormat="1" x14ac:dyDescent="0.2">
      <c r="A163" s="357"/>
      <c r="B163" s="47"/>
      <c r="C163" s="353">
        <v>16</v>
      </c>
      <c r="D163" s="367" t="s">
        <v>443</v>
      </c>
      <c r="E163" s="45"/>
      <c r="F163" s="217"/>
      <c r="G163" s="40"/>
      <c r="H163" s="95">
        <f t="shared" si="10"/>
        <v>0</v>
      </c>
      <c r="I163" s="95"/>
      <c r="J163" s="40" t="e">
        <f t="shared" si="7"/>
        <v>#DIV/0!</v>
      </c>
      <c r="M163" s="218"/>
      <c r="P163" s="218"/>
      <c r="Q163" s="218"/>
      <c r="R163" s="218"/>
    </row>
    <row r="164" spans="1:21" s="112" customFormat="1" ht="6.6" customHeight="1" x14ac:dyDescent="0.2">
      <c r="A164" s="357"/>
      <c r="B164" s="47"/>
      <c r="C164" s="47"/>
      <c r="D164" s="44"/>
      <c r="E164" s="45"/>
      <c r="F164" s="109"/>
      <c r="G164" s="40"/>
      <c r="H164" s="95"/>
      <c r="I164" s="95"/>
      <c r="J164" s="40"/>
      <c r="M164" s="218"/>
      <c r="P164" s="218"/>
      <c r="Q164" s="218"/>
      <c r="R164" s="218"/>
    </row>
    <row r="165" spans="1:21" s="119" customFormat="1" ht="12.75" customHeight="1" x14ac:dyDescent="0.2">
      <c r="A165" s="360" t="s">
        <v>193</v>
      </c>
      <c r="B165" s="365" t="s">
        <v>293</v>
      </c>
      <c r="C165" s="365" t="s">
        <v>293</v>
      </c>
      <c r="D165" s="124" t="s">
        <v>444</v>
      </c>
      <c r="E165" s="114"/>
      <c r="F165" s="115"/>
      <c r="G165" s="116"/>
      <c r="H165" s="117"/>
      <c r="I165" s="117">
        <f>SUM(H165:H210)</f>
        <v>0</v>
      </c>
      <c r="J165" s="116" t="e">
        <f t="shared" si="7"/>
        <v>#DIV/0!</v>
      </c>
      <c r="M165" s="248"/>
      <c r="P165" s="248"/>
      <c r="Q165" s="248"/>
      <c r="R165" s="218"/>
      <c r="U165" s="265"/>
    </row>
    <row r="166" spans="1:21" s="112" customFormat="1" ht="12.75" customHeight="1" x14ac:dyDescent="0.2">
      <c r="A166" s="357"/>
      <c r="B166" s="47">
        <v>10</v>
      </c>
      <c r="C166" s="353" t="s">
        <v>293</v>
      </c>
      <c r="D166" s="108" t="s">
        <v>445</v>
      </c>
      <c r="E166" s="45"/>
      <c r="F166" s="109"/>
      <c r="G166" s="40"/>
      <c r="H166" s="95">
        <f>E166*G166</f>
        <v>0</v>
      </c>
      <c r="I166" s="95"/>
      <c r="J166" s="40" t="e">
        <f t="shared" si="7"/>
        <v>#DIV/0!</v>
      </c>
      <c r="M166" s="218"/>
      <c r="P166" s="218"/>
      <c r="Q166" s="218"/>
      <c r="R166" s="218"/>
      <c r="U166" s="264"/>
    </row>
    <row r="167" spans="1:21" s="112" customFormat="1" ht="12.75" customHeight="1" x14ac:dyDescent="0.2">
      <c r="A167" s="357"/>
      <c r="B167" s="47">
        <v>11</v>
      </c>
      <c r="C167" s="353" t="s">
        <v>293</v>
      </c>
      <c r="D167" s="110" t="s">
        <v>446</v>
      </c>
      <c r="E167" s="45"/>
      <c r="F167" s="109"/>
      <c r="G167" s="40"/>
      <c r="H167" s="95">
        <f>E167*G167</f>
        <v>0</v>
      </c>
      <c r="I167" s="95"/>
      <c r="J167" s="40" t="e">
        <f t="shared" si="7"/>
        <v>#DIV/0!</v>
      </c>
      <c r="M167" s="218"/>
      <c r="P167" s="218"/>
      <c r="Q167" s="218"/>
      <c r="R167" s="218"/>
      <c r="U167" s="264"/>
    </row>
    <row r="168" spans="1:21" s="112" customFormat="1" x14ac:dyDescent="0.2">
      <c r="A168" s="357"/>
      <c r="B168" s="47">
        <v>12</v>
      </c>
      <c r="C168" s="353" t="s">
        <v>293</v>
      </c>
      <c r="D168" s="110" t="s">
        <v>447</v>
      </c>
      <c r="E168" s="45"/>
      <c r="F168" s="217"/>
      <c r="G168" s="40"/>
      <c r="H168" s="95">
        <f>E168*G168</f>
        <v>0</v>
      </c>
      <c r="I168" s="95"/>
      <c r="J168" s="40" t="e">
        <f t="shared" si="7"/>
        <v>#DIV/0!</v>
      </c>
      <c r="M168" s="218"/>
      <c r="P168" s="218"/>
      <c r="Q168" s="218"/>
      <c r="R168" s="218"/>
    </row>
    <row r="169" spans="1:21" s="112" customFormat="1" x14ac:dyDescent="0.2">
      <c r="A169" s="357"/>
      <c r="B169" s="47">
        <v>13</v>
      </c>
      <c r="C169" s="353" t="s">
        <v>293</v>
      </c>
      <c r="D169" s="110" t="s">
        <v>448</v>
      </c>
      <c r="E169" s="45"/>
      <c r="F169" s="217"/>
      <c r="G169" s="40"/>
      <c r="H169" s="95">
        <f t="shared" ref="H169:H209" si="11">E169*G169</f>
        <v>0</v>
      </c>
      <c r="I169" s="95"/>
      <c r="J169" s="40" t="e">
        <f t="shared" si="7"/>
        <v>#DIV/0!</v>
      </c>
      <c r="M169" s="218"/>
      <c r="P169" s="218"/>
      <c r="Q169" s="218"/>
      <c r="R169" s="218"/>
    </row>
    <row r="170" spans="1:21" s="112" customFormat="1" x14ac:dyDescent="0.2">
      <c r="A170" s="357"/>
      <c r="B170" s="47">
        <v>14</v>
      </c>
      <c r="C170" s="353" t="s">
        <v>293</v>
      </c>
      <c r="D170" s="110" t="s">
        <v>449</v>
      </c>
      <c r="E170" s="45"/>
      <c r="F170" s="217"/>
      <c r="G170" s="40"/>
      <c r="H170" s="95">
        <f t="shared" si="11"/>
        <v>0</v>
      </c>
      <c r="I170" s="95"/>
      <c r="J170" s="40" t="e">
        <f t="shared" si="7"/>
        <v>#DIV/0!</v>
      </c>
      <c r="M170" s="218"/>
      <c r="P170" s="218"/>
      <c r="Q170" s="218"/>
      <c r="R170" s="218"/>
    </row>
    <row r="171" spans="1:21" s="112" customFormat="1" x14ac:dyDescent="0.2">
      <c r="A171" s="357"/>
      <c r="B171" s="47">
        <v>17</v>
      </c>
      <c r="C171" s="353" t="s">
        <v>293</v>
      </c>
      <c r="D171" s="110" t="s">
        <v>450</v>
      </c>
      <c r="E171" s="45"/>
      <c r="F171" s="217"/>
      <c r="G171" s="40"/>
      <c r="H171" s="95">
        <f t="shared" si="11"/>
        <v>0</v>
      </c>
      <c r="I171" s="95"/>
      <c r="J171" s="40" t="e">
        <f t="shared" si="7"/>
        <v>#DIV/0!</v>
      </c>
      <c r="M171" s="218"/>
      <c r="P171" s="218"/>
      <c r="Q171" s="218"/>
      <c r="R171" s="218"/>
    </row>
    <row r="172" spans="1:21" s="112" customFormat="1" x14ac:dyDescent="0.2">
      <c r="A172" s="357"/>
      <c r="B172" s="47">
        <v>18</v>
      </c>
      <c r="C172" s="353" t="s">
        <v>293</v>
      </c>
      <c r="D172" s="110" t="s">
        <v>451</v>
      </c>
      <c r="E172" s="45"/>
      <c r="F172" s="217"/>
      <c r="G172" s="40"/>
      <c r="H172" s="95">
        <f t="shared" si="11"/>
        <v>0</v>
      </c>
      <c r="I172" s="95"/>
      <c r="J172" s="40" t="e">
        <f t="shared" si="7"/>
        <v>#DIV/0!</v>
      </c>
      <c r="M172" s="218"/>
      <c r="P172" s="218"/>
      <c r="Q172" s="218"/>
      <c r="R172" s="218"/>
    </row>
    <row r="173" spans="1:21" s="112" customFormat="1" x14ac:dyDescent="0.2">
      <c r="A173" s="368"/>
      <c r="B173" s="47">
        <v>20</v>
      </c>
      <c r="C173" s="353" t="s">
        <v>293</v>
      </c>
      <c r="D173" s="108" t="s">
        <v>452</v>
      </c>
      <c r="E173" s="45"/>
      <c r="F173" s="217"/>
      <c r="G173" s="40"/>
      <c r="H173" s="95">
        <f t="shared" si="11"/>
        <v>0</v>
      </c>
      <c r="I173" s="95"/>
      <c r="J173" s="40" t="e">
        <f t="shared" ref="J173:J209" si="12">H173/J$16</f>
        <v>#DIV/0!</v>
      </c>
      <c r="M173" s="218"/>
      <c r="P173" s="218"/>
      <c r="Q173" s="218"/>
      <c r="R173" s="218"/>
    </row>
    <row r="174" spans="1:21" s="112" customFormat="1" x14ac:dyDescent="0.2">
      <c r="A174" s="357"/>
      <c r="B174" s="47">
        <v>21</v>
      </c>
      <c r="C174" s="353" t="s">
        <v>293</v>
      </c>
      <c r="D174" s="110" t="s">
        <v>453</v>
      </c>
      <c r="E174" s="45"/>
      <c r="F174" s="217"/>
      <c r="G174" s="40"/>
      <c r="H174" s="95">
        <f t="shared" si="11"/>
        <v>0</v>
      </c>
      <c r="I174" s="95"/>
      <c r="J174" s="40" t="e">
        <f t="shared" si="12"/>
        <v>#DIV/0!</v>
      </c>
      <c r="M174" s="218"/>
      <c r="P174" s="218"/>
      <c r="Q174" s="218"/>
      <c r="R174" s="218"/>
    </row>
    <row r="175" spans="1:21" s="112" customFormat="1" x14ac:dyDescent="0.2">
      <c r="A175" s="357"/>
      <c r="B175" s="47">
        <v>22</v>
      </c>
      <c r="C175" s="353" t="s">
        <v>293</v>
      </c>
      <c r="D175" s="110" t="s">
        <v>454</v>
      </c>
      <c r="E175" s="45"/>
      <c r="F175" s="217"/>
      <c r="G175" s="40"/>
      <c r="H175" s="95">
        <f t="shared" si="11"/>
        <v>0</v>
      </c>
      <c r="I175" s="95"/>
      <c r="J175" s="40" t="e">
        <f t="shared" si="12"/>
        <v>#DIV/0!</v>
      </c>
      <c r="M175" s="218"/>
      <c r="P175" s="218"/>
      <c r="Q175" s="218"/>
      <c r="R175" s="218"/>
    </row>
    <row r="176" spans="1:21" s="112" customFormat="1" x14ac:dyDescent="0.2">
      <c r="A176" s="357"/>
      <c r="B176" s="47">
        <v>24</v>
      </c>
      <c r="C176" s="353" t="s">
        <v>293</v>
      </c>
      <c r="D176" s="110" t="s">
        <v>455</v>
      </c>
      <c r="E176" s="45"/>
      <c r="F176" s="217"/>
      <c r="G176" s="40"/>
      <c r="H176" s="95">
        <f t="shared" si="11"/>
        <v>0</v>
      </c>
      <c r="I176" s="95"/>
      <c r="J176" s="40" t="e">
        <f t="shared" si="12"/>
        <v>#DIV/0!</v>
      </c>
      <c r="M176" s="218"/>
      <c r="P176" s="218"/>
      <c r="Q176" s="218"/>
      <c r="R176" s="218"/>
    </row>
    <row r="177" spans="1:18" s="112" customFormat="1" x14ac:dyDescent="0.2">
      <c r="A177" s="368"/>
      <c r="B177" s="47">
        <v>25</v>
      </c>
      <c r="C177" s="353" t="s">
        <v>293</v>
      </c>
      <c r="D177" s="108" t="s">
        <v>456</v>
      </c>
      <c r="E177" s="45"/>
      <c r="F177" s="217"/>
      <c r="G177" s="40"/>
      <c r="H177" s="95">
        <f t="shared" si="11"/>
        <v>0</v>
      </c>
      <c r="I177" s="95"/>
      <c r="J177" s="40" t="e">
        <f t="shared" si="12"/>
        <v>#DIV/0!</v>
      </c>
      <c r="M177" s="218"/>
      <c r="P177" s="218"/>
      <c r="Q177" s="218"/>
      <c r="R177" s="218"/>
    </row>
    <row r="178" spans="1:18" s="112" customFormat="1" x14ac:dyDescent="0.2">
      <c r="A178" s="357"/>
      <c r="B178" s="47">
        <v>26</v>
      </c>
      <c r="C178" s="353" t="s">
        <v>293</v>
      </c>
      <c r="D178" s="110" t="s">
        <v>457</v>
      </c>
      <c r="E178" s="45"/>
      <c r="F178" s="217"/>
      <c r="G178" s="40"/>
      <c r="H178" s="95">
        <f t="shared" si="11"/>
        <v>0</v>
      </c>
      <c r="I178" s="95"/>
      <c r="J178" s="40" t="e">
        <f t="shared" si="12"/>
        <v>#DIV/0!</v>
      </c>
      <c r="M178" s="218"/>
      <c r="P178" s="218"/>
      <c r="Q178" s="218"/>
      <c r="R178" s="218"/>
    </row>
    <row r="179" spans="1:18" s="112" customFormat="1" x14ac:dyDescent="0.2">
      <c r="A179" s="357"/>
      <c r="B179" s="47">
        <v>27</v>
      </c>
      <c r="C179" s="353" t="s">
        <v>293</v>
      </c>
      <c r="D179" s="110" t="s">
        <v>458</v>
      </c>
      <c r="E179" s="45"/>
      <c r="F179" s="217"/>
      <c r="G179" s="40"/>
      <c r="H179" s="95">
        <f t="shared" si="11"/>
        <v>0</v>
      </c>
      <c r="I179" s="95"/>
      <c r="J179" s="40" t="e">
        <f t="shared" si="12"/>
        <v>#DIV/0!</v>
      </c>
      <c r="M179" s="218"/>
      <c r="P179" s="218"/>
      <c r="Q179" s="218"/>
      <c r="R179" s="218"/>
    </row>
    <row r="180" spans="1:18" s="112" customFormat="1" x14ac:dyDescent="0.2">
      <c r="A180" s="368"/>
      <c r="B180" s="47">
        <v>30</v>
      </c>
      <c r="C180" s="353" t="s">
        <v>293</v>
      </c>
      <c r="D180" s="108" t="s">
        <v>459</v>
      </c>
      <c r="E180" s="45"/>
      <c r="F180" s="217"/>
      <c r="G180" s="40"/>
      <c r="H180" s="95">
        <f t="shared" si="11"/>
        <v>0</v>
      </c>
      <c r="I180" s="95"/>
      <c r="J180" s="40" t="e">
        <f t="shared" si="12"/>
        <v>#DIV/0!</v>
      </c>
      <c r="M180" s="218"/>
      <c r="P180" s="218"/>
      <c r="Q180" s="218"/>
      <c r="R180" s="218"/>
    </row>
    <row r="181" spans="1:18" s="112" customFormat="1" x14ac:dyDescent="0.2">
      <c r="A181" s="357"/>
      <c r="B181" s="47">
        <v>31</v>
      </c>
      <c r="C181" s="353" t="s">
        <v>293</v>
      </c>
      <c r="D181" s="110" t="s">
        <v>460</v>
      </c>
      <c r="E181" s="45"/>
      <c r="F181" s="217"/>
      <c r="G181" s="40"/>
      <c r="H181" s="95">
        <f t="shared" si="11"/>
        <v>0</v>
      </c>
      <c r="I181" s="95"/>
      <c r="J181" s="40" t="e">
        <f t="shared" si="12"/>
        <v>#DIV/0!</v>
      </c>
      <c r="M181" s="218"/>
      <c r="P181" s="218"/>
      <c r="Q181" s="218"/>
      <c r="R181" s="218"/>
    </row>
    <row r="182" spans="1:18" s="112" customFormat="1" x14ac:dyDescent="0.2">
      <c r="A182" s="357"/>
      <c r="B182" s="47">
        <v>32</v>
      </c>
      <c r="C182" s="353" t="s">
        <v>293</v>
      </c>
      <c r="D182" s="110" t="s">
        <v>461</v>
      </c>
      <c r="E182" s="45"/>
      <c r="F182" s="217"/>
      <c r="G182" s="40"/>
      <c r="H182" s="95">
        <f t="shared" si="11"/>
        <v>0</v>
      </c>
      <c r="I182" s="95"/>
      <c r="J182" s="40" t="e">
        <f t="shared" si="12"/>
        <v>#DIV/0!</v>
      </c>
      <c r="M182" s="218"/>
      <c r="P182" s="218"/>
      <c r="Q182" s="218"/>
      <c r="R182" s="218"/>
    </row>
    <row r="183" spans="1:18" s="112" customFormat="1" x14ac:dyDescent="0.2">
      <c r="A183" s="368"/>
      <c r="B183" s="47">
        <v>40</v>
      </c>
      <c r="C183" s="353" t="s">
        <v>293</v>
      </c>
      <c r="D183" s="108" t="s">
        <v>462</v>
      </c>
      <c r="E183" s="45"/>
      <c r="F183" s="217"/>
      <c r="G183" s="40"/>
      <c r="H183" s="95">
        <f t="shared" si="11"/>
        <v>0</v>
      </c>
      <c r="I183" s="95"/>
      <c r="J183" s="40" t="e">
        <f t="shared" si="12"/>
        <v>#DIV/0!</v>
      </c>
      <c r="M183" s="218"/>
      <c r="P183" s="218"/>
      <c r="Q183" s="218"/>
      <c r="R183" s="218"/>
    </row>
    <row r="184" spans="1:18" s="112" customFormat="1" x14ac:dyDescent="0.2">
      <c r="A184" s="357"/>
      <c r="B184" s="47">
        <v>41</v>
      </c>
      <c r="C184" s="353" t="s">
        <v>293</v>
      </c>
      <c r="D184" s="110" t="s">
        <v>463</v>
      </c>
      <c r="E184" s="45"/>
      <c r="F184" s="217"/>
      <c r="G184" s="40"/>
      <c r="H184" s="95">
        <f t="shared" si="11"/>
        <v>0</v>
      </c>
      <c r="I184" s="95"/>
      <c r="J184" s="40" t="e">
        <f t="shared" si="12"/>
        <v>#DIV/0!</v>
      </c>
      <c r="M184" s="218"/>
      <c r="P184" s="218"/>
      <c r="Q184" s="218"/>
      <c r="R184" s="218"/>
    </row>
    <row r="185" spans="1:18" s="112" customFormat="1" x14ac:dyDescent="0.2">
      <c r="A185" s="357"/>
      <c r="B185" s="47">
        <v>42</v>
      </c>
      <c r="C185" s="353" t="s">
        <v>293</v>
      </c>
      <c r="D185" s="110" t="s">
        <v>464</v>
      </c>
      <c r="E185" s="45"/>
      <c r="F185" s="217"/>
      <c r="G185" s="40"/>
      <c r="H185" s="95">
        <f t="shared" si="11"/>
        <v>0</v>
      </c>
      <c r="I185" s="95"/>
      <c r="J185" s="40" t="e">
        <f t="shared" si="12"/>
        <v>#DIV/0!</v>
      </c>
      <c r="M185" s="218"/>
      <c r="P185" s="218"/>
      <c r="Q185" s="218"/>
      <c r="R185" s="218"/>
    </row>
    <row r="186" spans="1:18" s="112" customFormat="1" x14ac:dyDescent="0.2">
      <c r="A186" s="357"/>
      <c r="B186" s="47"/>
      <c r="C186" s="353">
        <v>13</v>
      </c>
      <c r="D186" s="367" t="s">
        <v>465</v>
      </c>
      <c r="E186" s="45"/>
      <c r="F186" s="217"/>
      <c r="G186" s="40"/>
      <c r="H186" s="95">
        <f t="shared" si="11"/>
        <v>0</v>
      </c>
      <c r="I186" s="95"/>
      <c r="J186" s="40" t="e">
        <f t="shared" si="12"/>
        <v>#DIV/0!</v>
      </c>
      <c r="M186" s="218"/>
      <c r="P186" s="218"/>
      <c r="Q186" s="218"/>
      <c r="R186" s="218"/>
    </row>
    <row r="187" spans="1:18" s="112" customFormat="1" x14ac:dyDescent="0.2">
      <c r="A187" s="357"/>
      <c r="B187" s="47"/>
      <c r="C187" s="353">
        <v>26</v>
      </c>
      <c r="D187" s="367" t="s">
        <v>466</v>
      </c>
      <c r="E187" s="45"/>
      <c r="F187" s="217"/>
      <c r="G187" s="40"/>
      <c r="H187" s="95">
        <f t="shared" si="11"/>
        <v>0</v>
      </c>
      <c r="I187" s="95"/>
      <c r="J187" s="40" t="e">
        <f t="shared" si="12"/>
        <v>#DIV/0!</v>
      </c>
      <c r="M187" s="218"/>
      <c r="P187" s="218"/>
      <c r="Q187" s="218"/>
      <c r="R187" s="218"/>
    </row>
    <row r="188" spans="1:18" s="112" customFormat="1" x14ac:dyDescent="0.2">
      <c r="A188" s="357"/>
      <c r="B188" s="47"/>
      <c r="C188" s="353">
        <v>29</v>
      </c>
      <c r="D188" s="367" t="s">
        <v>467</v>
      </c>
      <c r="E188" s="45"/>
      <c r="F188" s="217"/>
      <c r="G188" s="40"/>
      <c r="H188" s="95">
        <f t="shared" si="11"/>
        <v>0</v>
      </c>
      <c r="I188" s="95"/>
      <c r="J188" s="40" t="e">
        <f t="shared" si="12"/>
        <v>#DIV/0!</v>
      </c>
      <c r="M188" s="218"/>
      <c r="P188" s="218"/>
      <c r="Q188" s="218"/>
      <c r="R188" s="218"/>
    </row>
    <row r="189" spans="1:18" s="112" customFormat="1" x14ac:dyDescent="0.2">
      <c r="A189" s="357"/>
      <c r="B189" s="47"/>
      <c r="C189" s="353">
        <v>93</v>
      </c>
      <c r="D189" s="367" t="s">
        <v>468</v>
      </c>
      <c r="E189" s="45"/>
      <c r="F189" s="217"/>
      <c r="G189" s="40"/>
      <c r="H189" s="95">
        <f t="shared" si="11"/>
        <v>0</v>
      </c>
      <c r="I189" s="95"/>
      <c r="J189" s="40" t="e">
        <f t="shared" si="12"/>
        <v>#DIV/0!</v>
      </c>
      <c r="M189" s="218"/>
      <c r="P189" s="218"/>
      <c r="Q189" s="218"/>
      <c r="R189" s="218"/>
    </row>
    <row r="190" spans="1:18" s="112" customFormat="1" x14ac:dyDescent="0.2">
      <c r="A190" s="368"/>
      <c r="B190" s="47">
        <v>50</v>
      </c>
      <c r="C190" s="353" t="s">
        <v>293</v>
      </c>
      <c r="D190" s="108" t="s">
        <v>77</v>
      </c>
      <c r="E190" s="45"/>
      <c r="F190" s="217"/>
      <c r="G190" s="40"/>
      <c r="H190" s="95">
        <f t="shared" si="11"/>
        <v>0</v>
      </c>
      <c r="I190" s="95"/>
      <c r="J190" s="40" t="e">
        <f t="shared" si="12"/>
        <v>#DIV/0!</v>
      </c>
      <c r="M190" s="218"/>
      <c r="P190" s="218"/>
      <c r="Q190" s="218"/>
      <c r="R190" s="218"/>
    </row>
    <row r="191" spans="1:18" s="112" customFormat="1" x14ac:dyDescent="0.2">
      <c r="A191" s="357"/>
      <c r="B191" s="47">
        <v>51</v>
      </c>
      <c r="C191" s="353" t="s">
        <v>293</v>
      </c>
      <c r="D191" s="110" t="s">
        <v>469</v>
      </c>
      <c r="E191" s="45"/>
      <c r="F191" s="217"/>
      <c r="G191" s="40"/>
      <c r="H191" s="95">
        <f t="shared" si="11"/>
        <v>0</v>
      </c>
      <c r="I191" s="95"/>
      <c r="J191" s="40" t="e">
        <f t="shared" si="12"/>
        <v>#DIV/0!</v>
      </c>
      <c r="M191" s="218"/>
      <c r="P191" s="218"/>
      <c r="Q191" s="218"/>
      <c r="R191" s="218"/>
    </row>
    <row r="192" spans="1:18" s="112" customFormat="1" x14ac:dyDescent="0.2">
      <c r="A192" s="357"/>
      <c r="B192" s="47">
        <v>52</v>
      </c>
      <c r="C192" s="353" t="s">
        <v>293</v>
      </c>
      <c r="D192" s="110" t="s">
        <v>470</v>
      </c>
      <c r="E192" s="45"/>
      <c r="F192" s="217"/>
      <c r="G192" s="40"/>
      <c r="H192" s="95">
        <f t="shared" si="11"/>
        <v>0</v>
      </c>
      <c r="I192" s="95"/>
      <c r="J192" s="40" t="e">
        <f t="shared" si="12"/>
        <v>#DIV/0!</v>
      </c>
      <c r="M192" s="218"/>
      <c r="P192" s="218"/>
      <c r="Q192" s="218"/>
      <c r="R192" s="218"/>
    </row>
    <row r="193" spans="1:18" s="112" customFormat="1" x14ac:dyDescent="0.2">
      <c r="A193" s="357"/>
      <c r="B193" s="47">
        <v>54</v>
      </c>
      <c r="C193" s="353" t="s">
        <v>293</v>
      </c>
      <c r="D193" s="110" t="s">
        <v>471</v>
      </c>
      <c r="E193" s="45"/>
      <c r="F193" s="217"/>
      <c r="G193" s="40"/>
      <c r="H193" s="95">
        <f t="shared" si="11"/>
        <v>0</v>
      </c>
      <c r="I193" s="95"/>
      <c r="J193" s="40" t="e">
        <f t="shared" si="12"/>
        <v>#DIV/0!</v>
      </c>
      <c r="M193" s="218"/>
      <c r="P193" s="218"/>
      <c r="Q193" s="218"/>
      <c r="R193" s="218"/>
    </row>
    <row r="194" spans="1:18" s="112" customFormat="1" x14ac:dyDescent="0.2">
      <c r="A194" s="368"/>
      <c r="B194" s="47">
        <v>60</v>
      </c>
      <c r="C194" s="353" t="s">
        <v>293</v>
      </c>
      <c r="D194" s="108" t="s">
        <v>472</v>
      </c>
      <c r="E194" s="45"/>
      <c r="F194" s="217"/>
      <c r="G194" s="40"/>
      <c r="H194" s="95">
        <f t="shared" si="11"/>
        <v>0</v>
      </c>
      <c r="I194" s="95"/>
      <c r="J194" s="40" t="e">
        <f t="shared" si="12"/>
        <v>#DIV/0!</v>
      </c>
      <c r="M194" s="218"/>
      <c r="P194" s="218"/>
      <c r="Q194" s="218"/>
      <c r="R194" s="218"/>
    </row>
    <row r="195" spans="1:18" s="112" customFormat="1" x14ac:dyDescent="0.2">
      <c r="A195" s="368"/>
      <c r="B195" s="47">
        <v>70</v>
      </c>
      <c r="C195" s="353" t="s">
        <v>293</v>
      </c>
      <c r="D195" s="108" t="s">
        <v>473</v>
      </c>
      <c r="E195" s="45"/>
      <c r="F195" s="217"/>
      <c r="G195" s="40"/>
      <c r="H195" s="95">
        <f t="shared" si="11"/>
        <v>0</v>
      </c>
      <c r="I195" s="95"/>
      <c r="J195" s="40" t="e">
        <f t="shared" si="12"/>
        <v>#DIV/0!</v>
      </c>
      <c r="M195" s="218"/>
      <c r="P195" s="218"/>
      <c r="Q195" s="218"/>
      <c r="R195" s="218"/>
    </row>
    <row r="196" spans="1:18" s="112" customFormat="1" x14ac:dyDescent="0.2">
      <c r="A196" s="357"/>
      <c r="B196" s="47">
        <v>72</v>
      </c>
      <c r="C196" s="353" t="s">
        <v>293</v>
      </c>
      <c r="D196" s="110" t="s">
        <v>474</v>
      </c>
      <c r="E196" s="45"/>
      <c r="F196" s="217"/>
      <c r="G196" s="40"/>
      <c r="H196" s="95">
        <f t="shared" si="11"/>
        <v>0</v>
      </c>
      <c r="I196" s="95"/>
      <c r="J196" s="40" t="e">
        <f t="shared" si="12"/>
        <v>#DIV/0!</v>
      </c>
      <c r="M196" s="218"/>
      <c r="P196" s="218"/>
      <c r="Q196" s="218"/>
      <c r="R196" s="218"/>
    </row>
    <row r="197" spans="1:18" s="112" customFormat="1" x14ac:dyDescent="0.2">
      <c r="A197" s="357"/>
      <c r="B197" s="47"/>
      <c r="C197" s="353">
        <v>46</v>
      </c>
      <c r="D197" s="367" t="s">
        <v>475</v>
      </c>
      <c r="E197" s="45"/>
      <c r="F197" s="217"/>
      <c r="G197" s="40"/>
      <c r="H197" s="95">
        <f t="shared" si="11"/>
        <v>0</v>
      </c>
      <c r="I197" s="95"/>
      <c r="J197" s="40" t="e">
        <f t="shared" si="12"/>
        <v>#DIV/0!</v>
      </c>
      <c r="M197" s="218"/>
      <c r="P197" s="218"/>
      <c r="Q197" s="218"/>
      <c r="R197" s="218"/>
    </row>
    <row r="198" spans="1:18" s="112" customFormat="1" x14ac:dyDescent="0.2">
      <c r="A198" s="357"/>
      <c r="B198" s="47"/>
      <c r="C198" s="353">
        <v>73</v>
      </c>
      <c r="D198" s="367" t="s">
        <v>476</v>
      </c>
      <c r="E198" s="45"/>
      <c r="F198" s="217"/>
      <c r="G198" s="40"/>
      <c r="H198" s="95">
        <f t="shared" si="11"/>
        <v>0</v>
      </c>
      <c r="I198" s="95"/>
      <c r="J198" s="40" t="e">
        <f t="shared" si="12"/>
        <v>#DIV/0!</v>
      </c>
      <c r="M198" s="218"/>
      <c r="P198" s="218"/>
      <c r="Q198" s="218"/>
      <c r="R198" s="218"/>
    </row>
    <row r="199" spans="1:18" s="112" customFormat="1" x14ac:dyDescent="0.2">
      <c r="A199" s="357"/>
      <c r="B199" s="47">
        <v>76</v>
      </c>
      <c r="C199" s="353" t="s">
        <v>293</v>
      </c>
      <c r="D199" s="110" t="s">
        <v>477</v>
      </c>
      <c r="E199" s="45"/>
      <c r="F199" s="217"/>
      <c r="G199" s="40"/>
      <c r="H199" s="95">
        <f t="shared" si="11"/>
        <v>0</v>
      </c>
      <c r="I199" s="95"/>
      <c r="J199" s="40" t="e">
        <f t="shared" si="12"/>
        <v>#DIV/0!</v>
      </c>
      <c r="M199" s="218"/>
      <c r="P199" s="218"/>
      <c r="Q199" s="218"/>
      <c r="R199" s="218"/>
    </row>
    <row r="200" spans="1:18" s="112" customFormat="1" x14ac:dyDescent="0.2">
      <c r="A200" s="368"/>
      <c r="B200" s="47">
        <v>80</v>
      </c>
      <c r="C200" s="353" t="s">
        <v>293</v>
      </c>
      <c r="D200" s="108" t="s">
        <v>478</v>
      </c>
      <c r="E200" s="45"/>
      <c r="F200" s="217"/>
      <c r="G200" s="40"/>
      <c r="H200" s="95">
        <f t="shared" si="11"/>
        <v>0</v>
      </c>
      <c r="I200" s="95"/>
      <c r="J200" s="40" t="e">
        <f t="shared" si="12"/>
        <v>#DIV/0!</v>
      </c>
      <c r="M200" s="218"/>
      <c r="P200" s="218"/>
      <c r="Q200" s="218"/>
      <c r="R200" s="218"/>
    </row>
    <row r="201" spans="1:18" s="112" customFormat="1" x14ac:dyDescent="0.2">
      <c r="A201" s="357"/>
      <c r="B201" s="47">
        <v>81</v>
      </c>
      <c r="C201" s="353" t="s">
        <v>293</v>
      </c>
      <c r="D201" s="110" t="s">
        <v>479</v>
      </c>
      <c r="E201" s="45"/>
      <c r="F201" s="217"/>
      <c r="G201" s="40"/>
      <c r="H201" s="95">
        <f t="shared" si="11"/>
        <v>0</v>
      </c>
      <c r="I201" s="95"/>
      <c r="J201" s="40" t="e">
        <f t="shared" si="12"/>
        <v>#DIV/0!</v>
      </c>
      <c r="M201" s="218"/>
      <c r="P201" s="218"/>
      <c r="Q201" s="218"/>
      <c r="R201" s="218"/>
    </row>
    <row r="202" spans="1:18" s="112" customFormat="1" x14ac:dyDescent="0.2">
      <c r="A202" s="357"/>
      <c r="B202" s="47">
        <v>82</v>
      </c>
      <c r="C202" s="353" t="s">
        <v>293</v>
      </c>
      <c r="D202" s="110" t="s">
        <v>480</v>
      </c>
      <c r="E202" s="45"/>
      <c r="F202" s="217"/>
      <c r="G202" s="40"/>
      <c r="H202" s="95">
        <f t="shared" si="11"/>
        <v>0</v>
      </c>
      <c r="I202" s="95"/>
      <c r="J202" s="40" t="e">
        <f t="shared" si="12"/>
        <v>#DIV/0!</v>
      </c>
      <c r="M202" s="218"/>
      <c r="P202" s="218"/>
      <c r="Q202" s="218"/>
      <c r="R202" s="218"/>
    </row>
    <row r="203" spans="1:18" s="112" customFormat="1" x14ac:dyDescent="0.2">
      <c r="A203" s="357"/>
      <c r="B203" s="47">
        <v>84</v>
      </c>
      <c r="C203" s="353" t="s">
        <v>293</v>
      </c>
      <c r="D203" s="110" t="s">
        <v>481</v>
      </c>
      <c r="E203" s="45"/>
      <c r="F203" s="217"/>
      <c r="G203" s="40"/>
      <c r="H203" s="95">
        <f t="shared" si="11"/>
        <v>0</v>
      </c>
      <c r="I203" s="95"/>
      <c r="J203" s="40" t="e">
        <f t="shared" si="12"/>
        <v>#DIV/0!</v>
      </c>
      <c r="M203" s="218"/>
      <c r="P203" s="218"/>
      <c r="Q203" s="218"/>
      <c r="R203" s="218"/>
    </row>
    <row r="204" spans="1:18" s="112" customFormat="1" x14ac:dyDescent="0.2">
      <c r="A204" s="357"/>
      <c r="B204" s="47">
        <v>87</v>
      </c>
      <c r="C204" s="353" t="s">
        <v>293</v>
      </c>
      <c r="D204" s="110" t="s">
        <v>482</v>
      </c>
      <c r="E204" s="45"/>
      <c r="F204" s="217"/>
      <c r="G204" s="40"/>
      <c r="H204" s="95">
        <f t="shared" si="11"/>
        <v>0</v>
      </c>
      <c r="I204" s="95"/>
      <c r="J204" s="40" t="e">
        <f t="shared" si="12"/>
        <v>#DIV/0!</v>
      </c>
      <c r="M204" s="218"/>
      <c r="P204" s="218"/>
      <c r="Q204" s="218"/>
      <c r="R204" s="218"/>
    </row>
    <row r="205" spans="1:18" s="112" customFormat="1" x14ac:dyDescent="0.2">
      <c r="A205" s="368"/>
      <c r="B205" s="47">
        <v>90</v>
      </c>
      <c r="C205" s="353" t="s">
        <v>293</v>
      </c>
      <c r="D205" s="108" t="s">
        <v>483</v>
      </c>
      <c r="E205" s="45"/>
      <c r="F205" s="217"/>
      <c r="G205" s="40"/>
      <c r="H205" s="95">
        <f t="shared" si="11"/>
        <v>0</v>
      </c>
      <c r="I205" s="95"/>
      <c r="J205" s="40" t="e">
        <f t="shared" si="12"/>
        <v>#DIV/0!</v>
      </c>
      <c r="M205" s="218"/>
      <c r="P205" s="218"/>
      <c r="Q205" s="218"/>
      <c r="R205" s="218"/>
    </row>
    <row r="206" spans="1:18" s="112" customFormat="1" x14ac:dyDescent="0.2">
      <c r="A206" s="357"/>
      <c r="B206" s="47">
        <v>92</v>
      </c>
      <c r="C206" s="353" t="s">
        <v>293</v>
      </c>
      <c r="D206" s="110" t="s">
        <v>484</v>
      </c>
      <c r="E206" s="45"/>
      <c r="F206" s="217"/>
      <c r="G206" s="40"/>
      <c r="H206" s="95">
        <f t="shared" si="11"/>
        <v>0</v>
      </c>
      <c r="I206" s="95"/>
      <c r="J206" s="40" t="e">
        <f t="shared" si="12"/>
        <v>#DIV/0!</v>
      </c>
      <c r="M206" s="218"/>
      <c r="P206" s="218"/>
      <c r="Q206" s="218"/>
      <c r="R206" s="218"/>
    </row>
    <row r="207" spans="1:18" s="112" customFormat="1" x14ac:dyDescent="0.2">
      <c r="A207" s="357"/>
      <c r="B207" s="47">
        <v>95</v>
      </c>
      <c r="C207" s="353" t="s">
        <v>293</v>
      </c>
      <c r="D207" s="110" t="s">
        <v>485</v>
      </c>
      <c r="E207" s="45"/>
      <c r="F207" s="217"/>
      <c r="G207" s="40"/>
      <c r="H207" s="95">
        <f t="shared" si="11"/>
        <v>0</v>
      </c>
      <c r="I207" s="95"/>
      <c r="J207" s="40" t="e">
        <f t="shared" si="12"/>
        <v>#DIV/0!</v>
      </c>
      <c r="M207" s="218"/>
      <c r="P207" s="218"/>
      <c r="Q207" s="218"/>
      <c r="R207" s="218"/>
    </row>
    <row r="208" spans="1:18" s="112" customFormat="1" x14ac:dyDescent="0.2">
      <c r="A208" s="357"/>
      <c r="B208" s="47"/>
      <c r="C208" s="353">
        <v>13</v>
      </c>
      <c r="D208" s="367" t="s">
        <v>486</v>
      </c>
      <c r="E208" s="45"/>
      <c r="F208" s="217"/>
      <c r="G208" s="40"/>
      <c r="H208" s="95">
        <f t="shared" si="11"/>
        <v>0</v>
      </c>
      <c r="I208" s="95"/>
      <c r="J208" s="40" t="e">
        <f t="shared" si="12"/>
        <v>#DIV/0!</v>
      </c>
      <c r="M208" s="218"/>
      <c r="P208" s="218"/>
      <c r="Q208" s="218"/>
      <c r="R208" s="218"/>
    </row>
    <row r="209" spans="1:21" s="112" customFormat="1" x14ac:dyDescent="0.2">
      <c r="A209" s="357"/>
      <c r="B209" s="47"/>
      <c r="C209" s="353">
        <v>16</v>
      </c>
      <c r="D209" s="367" t="s">
        <v>487</v>
      </c>
      <c r="E209" s="45"/>
      <c r="F209" s="217"/>
      <c r="G209" s="40"/>
      <c r="H209" s="95">
        <f t="shared" si="11"/>
        <v>0</v>
      </c>
      <c r="I209" s="95"/>
      <c r="J209" s="40" t="e">
        <f t="shared" si="12"/>
        <v>#DIV/0!</v>
      </c>
      <c r="M209" s="218"/>
      <c r="P209" s="218"/>
      <c r="Q209" s="218"/>
      <c r="R209" s="218"/>
    </row>
    <row r="210" spans="1:21" s="112" customFormat="1" ht="6.6" customHeight="1" x14ac:dyDescent="0.2">
      <c r="A210" s="357"/>
      <c r="B210" s="47"/>
      <c r="C210" s="47"/>
      <c r="D210" s="44"/>
      <c r="E210" s="45"/>
      <c r="F210" s="109"/>
      <c r="G210" s="40"/>
      <c r="H210" s="95"/>
      <c r="I210" s="95"/>
      <c r="J210" s="40"/>
      <c r="M210" s="218"/>
      <c r="P210" s="218"/>
      <c r="Q210" s="218"/>
      <c r="R210" s="218"/>
    </row>
    <row r="211" spans="1:21" s="119" customFormat="1" ht="12.75" customHeight="1" x14ac:dyDescent="0.2">
      <c r="A211" s="360" t="s">
        <v>194</v>
      </c>
      <c r="B211" s="365" t="s">
        <v>293</v>
      </c>
      <c r="C211" s="365" t="s">
        <v>293</v>
      </c>
      <c r="D211" s="124" t="s">
        <v>488</v>
      </c>
      <c r="E211" s="114"/>
      <c r="F211" s="115"/>
      <c r="G211" s="116"/>
      <c r="H211" s="117"/>
      <c r="I211" s="117">
        <f>SUM(H211:H244)</f>
        <v>0</v>
      </c>
      <c r="J211" s="116" t="e">
        <f t="shared" ref="J211:J268" si="13">H211/J$16</f>
        <v>#DIV/0!</v>
      </c>
      <c r="M211" s="248"/>
      <c r="P211" s="248"/>
      <c r="Q211" s="248"/>
      <c r="R211" s="218"/>
      <c r="U211" s="265"/>
    </row>
    <row r="212" spans="1:21" s="112" customFormat="1" ht="12.75" customHeight="1" x14ac:dyDescent="0.2">
      <c r="A212" s="357"/>
      <c r="B212" s="47">
        <v>10</v>
      </c>
      <c r="C212" s="353" t="s">
        <v>293</v>
      </c>
      <c r="D212" s="108" t="s">
        <v>489</v>
      </c>
      <c r="E212" s="45"/>
      <c r="F212" s="109"/>
      <c r="G212" s="40"/>
      <c r="H212" s="95">
        <f>E212*G212</f>
        <v>0</v>
      </c>
      <c r="I212" s="95"/>
      <c r="J212" s="40" t="e">
        <f t="shared" si="13"/>
        <v>#DIV/0!</v>
      </c>
      <c r="M212" s="218"/>
      <c r="P212" s="218"/>
      <c r="Q212" s="218"/>
      <c r="R212" s="218"/>
      <c r="U212" s="264"/>
    </row>
    <row r="213" spans="1:21" s="112" customFormat="1" ht="12.75" customHeight="1" x14ac:dyDescent="0.2">
      <c r="A213" s="357"/>
      <c r="B213" s="47">
        <v>11</v>
      </c>
      <c r="C213" s="353" t="s">
        <v>293</v>
      </c>
      <c r="D213" s="110" t="s">
        <v>490</v>
      </c>
      <c r="E213" s="45"/>
      <c r="F213" s="109"/>
      <c r="G213" s="40"/>
      <c r="H213" s="95">
        <f>E213*G213</f>
        <v>0</v>
      </c>
      <c r="I213" s="95"/>
      <c r="J213" s="40" t="e">
        <f t="shared" si="13"/>
        <v>#DIV/0!</v>
      </c>
      <c r="M213" s="218"/>
      <c r="P213" s="218"/>
      <c r="Q213" s="218"/>
      <c r="R213" s="218"/>
      <c r="U213" s="264"/>
    </row>
    <row r="214" spans="1:21" s="112" customFormat="1" x14ac:dyDescent="0.2">
      <c r="A214" s="357"/>
      <c r="B214" s="47"/>
      <c r="C214" s="353">
        <v>13</v>
      </c>
      <c r="D214" s="367" t="s">
        <v>491</v>
      </c>
      <c r="E214" s="45"/>
      <c r="F214" s="217"/>
      <c r="G214" s="40"/>
      <c r="H214" s="95">
        <f t="shared" ref="H214:H216" si="14">E214*G214</f>
        <v>0</v>
      </c>
      <c r="I214" s="95"/>
      <c r="J214" s="40" t="e">
        <f t="shared" si="13"/>
        <v>#DIV/0!</v>
      </c>
      <c r="M214" s="218"/>
      <c r="P214" s="218"/>
      <c r="Q214" s="218"/>
      <c r="R214" s="218"/>
    </row>
    <row r="215" spans="1:21" s="112" customFormat="1" x14ac:dyDescent="0.2">
      <c r="A215" s="357"/>
      <c r="B215" s="47"/>
      <c r="C215" s="353">
        <v>16</v>
      </c>
      <c r="D215" s="367" t="s">
        <v>492</v>
      </c>
      <c r="E215" s="45"/>
      <c r="F215" s="217"/>
      <c r="G215" s="40"/>
      <c r="H215" s="95">
        <f t="shared" si="14"/>
        <v>0</v>
      </c>
      <c r="I215" s="95"/>
      <c r="J215" s="40" t="e">
        <f t="shared" si="13"/>
        <v>#DIV/0!</v>
      </c>
      <c r="M215" s="218"/>
      <c r="P215" s="218"/>
      <c r="Q215" s="218"/>
      <c r="R215" s="218"/>
    </row>
    <row r="216" spans="1:21" s="112" customFormat="1" x14ac:dyDescent="0.2">
      <c r="A216" s="357"/>
      <c r="B216" s="47"/>
      <c r="C216" s="353">
        <v>19</v>
      </c>
      <c r="D216" s="367" t="s">
        <v>493</v>
      </c>
      <c r="E216" s="45"/>
      <c r="F216" s="217"/>
      <c r="G216" s="40"/>
      <c r="H216" s="95">
        <f t="shared" si="14"/>
        <v>0</v>
      </c>
      <c r="I216" s="95"/>
      <c r="J216" s="40" t="e">
        <f t="shared" si="13"/>
        <v>#DIV/0!</v>
      </c>
      <c r="M216" s="218"/>
      <c r="P216" s="218"/>
      <c r="Q216" s="218"/>
      <c r="R216" s="218"/>
    </row>
    <row r="217" spans="1:21" s="112" customFormat="1" x14ac:dyDescent="0.2">
      <c r="A217" s="357"/>
      <c r="B217" s="47">
        <v>14</v>
      </c>
      <c r="C217" s="353" t="s">
        <v>293</v>
      </c>
      <c r="D217" s="110" t="s">
        <v>494</v>
      </c>
      <c r="E217" s="45"/>
      <c r="F217" s="217"/>
      <c r="G217" s="40"/>
      <c r="H217" s="95">
        <f>E217*G217</f>
        <v>0</v>
      </c>
      <c r="I217" s="95"/>
      <c r="J217" s="40" t="e">
        <f t="shared" si="13"/>
        <v>#DIV/0!</v>
      </c>
      <c r="M217" s="218"/>
      <c r="P217" s="218"/>
      <c r="Q217" s="218"/>
      <c r="R217" s="218"/>
    </row>
    <row r="218" spans="1:21" s="112" customFormat="1" x14ac:dyDescent="0.2">
      <c r="A218" s="357"/>
      <c r="B218" s="47">
        <v>17</v>
      </c>
      <c r="C218" s="353" t="s">
        <v>293</v>
      </c>
      <c r="D218" s="110" t="s">
        <v>495</v>
      </c>
      <c r="E218" s="45"/>
      <c r="F218" s="217"/>
      <c r="G218" s="40"/>
      <c r="H218" s="95">
        <f t="shared" ref="H218:H243" si="15">E218*G218</f>
        <v>0</v>
      </c>
      <c r="I218" s="95"/>
      <c r="J218" s="40" t="e">
        <f t="shared" si="13"/>
        <v>#DIV/0!</v>
      </c>
      <c r="M218" s="218"/>
      <c r="P218" s="218"/>
      <c r="Q218" s="218"/>
      <c r="R218" s="218"/>
    </row>
    <row r="219" spans="1:21" s="112" customFormat="1" x14ac:dyDescent="0.2">
      <c r="A219" s="368"/>
      <c r="B219" s="47">
        <v>30</v>
      </c>
      <c r="C219" s="353" t="s">
        <v>293</v>
      </c>
      <c r="D219" s="108" t="s">
        <v>496</v>
      </c>
      <c r="E219" s="45"/>
      <c r="F219" s="217"/>
      <c r="G219" s="40"/>
      <c r="H219" s="95">
        <f t="shared" si="15"/>
        <v>0</v>
      </c>
      <c r="I219" s="95"/>
      <c r="J219" s="40" t="e">
        <f t="shared" si="13"/>
        <v>#DIV/0!</v>
      </c>
      <c r="M219" s="218"/>
      <c r="P219" s="218"/>
      <c r="Q219" s="218"/>
      <c r="R219" s="218"/>
    </row>
    <row r="220" spans="1:21" s="112" customFormat="1" x14ac:dyDescent="0.2">
      <c r="A220" s="357"/>
      <c r="B220" s="47">
        <v>32</v>
      </c>
      <c r="C220" s="353" t="s">
        <v>293</v>
      </c>
      <c r="D220" s="110" t="s">
        <v>497</v>
      </c>
      <c r="E220" s="45"/>
      <c r="F220" s="217"/>
      <c r="G220" s="40"/>
      <c r="H220" s="95">
        <f t="shared" si="15"/>
        <v>0</v>
      </c>
      <c r="I220" s="95"/>
      <c r="J220" s="40" t="e">
        <f t="shared" si="13"/>
        <v>#DIV/0!</v>
      </c>
      <c r="M220" s="218"/>
      <c r="P220" s="218"/>
      <c r="Q220" s="218"/>
      <c r="R220" s="218"/>
    </row>
    <row r="221" spans="1:21" s="112" customFormat="1" x14ac:dyDescent="0.2">
      <c r="A221" s="357"/>
      <c r="B221" s="47">
        <v>33</v>
      </c>
      <c r="C221" s="353" t="s">
        <v>293</v>
      </c>
      <c r="D221" s="110" t="s">
        <v>498</v>
      </c>
      <c r="E221" s="45"/>
      <c r="F221" s="217"/>
      <c r="G221" s="40"/>
      <c r="H221" s="95">
        <f t="shared" si="15"/>
        <v>0</v>
      </c>
      <c r="I221" s="95"/>
      <c r="J221" s="40" t="e">
        <f t="shared" si="13"/>
        <v>#DIV/0!</v>
      </c>
      <c r="M221" s="218"/>
      <c r="P221" s="218"/>
      <c r="Q221" s="218"/>
      <c r="R221" s="218"/>
    </row>
    <row r="222" spans="1:21" s="112" customFormat="1" x14ac:dyDescent="0.2">
      <c r="A222" s="368"/>
      <c r="B222" s="47">
        <v>40</v>
      </c>
      <c r="C222" s="353" t="s">
        <v>293</v>
      </c>
      <c r="D222" s="108" t="s">
        <v>499</v>
      </c>
      <c r="E222" s="45"/>
      <c r="F222" s="217"/>
      <c r="G222" s="40"/>
      <c r="H222" s="95">
        <f t="shared" si="15"/>
        <v>0</v>
      </c>
      <c r="I222" s="95"/>
      <c r="J222" s="40" t="e">
        <f t="shared" si="13"/>
        <v>#DIV/0!</v>
      </c>
      <c r="M222" s="218"/>
      <c r="P222" s="218"/>
      <c r="Q222" s="218"/>
      <c r="R222" s="218"/>
    </row>
    <row r="223" spans="1:21" s="112" customFormat="1" x14ac:dyDescent="0.2">
      <c r="A223" s="357"/>
      <c r="B223" s="47">
        <v>41</v>
      </c>
      <c r="C223" s="353" t="s">
        <v>293</v>
      </c>
      <c r="D223" s="110" t="s">
        <v>500</v>
      </c>
      <c r="E223" s="45"/>
      <c r="F223" s="217"/>
      <c r="G223" s="40"/>
      <c r="H223" s="95">
        <f t="shared" si="15"/>
        <v>0</v>
      </c>
      <c r="I223" s="95"/>
      <c r="J223" s="40" t="e">
        <f t="shared" si="13"/>
        <v>#DIV/0!</v>
      </c>
      <c r="M223" s="218"/>
      <c r="P223" s="218"/>
      <c r="Q223" s="218"/>
      <c r="R223" s="218"/>
    </row>
    <row r="224" spans="1:21" s="112" customFormat="1" x14ac:dyDescent="0.2">
      <c r="A224" s="357"/>
      <c r="B224" s="47"/>
      <c r="C224" s="353">
        <v>13</v>
      </c>
      <c r="D224" s="367" t="s">
        <v>501</v>
      </c>
      <c r="E224" s="45"/>
      <c r="F224" s="217"/>
      <c r="G224" s="40"/>
      <c r="H224" s="95">
        <f t="shared" si="15"/>
        <v>0</v>
      </c>
      <c r="I224" s="95"/>
      <c r="J224" s="40" t="e">
        <f t="shared" si="13"/>
        <v>#DIV/0!</v>
      </c>
      <c r="M224" s="218"/>
      <c r="P224" s="218"/>
      <c r="Q224" s="218"/>
      <c r="R224" s="218"/>
    </row>
    <row r="225" spans="1:18" s="112" customFormat="1" x14ac:dyDescent="0.2">
      <c r="A225" s="357"/>
      <c r="B225" s="47"/>
      <c r="C225" s="353">
        <v>26</v>
      </c>
      <c r="D225" s="367" t="s">
        <v>502</v>
      </c>
      <c r="E225" s="45"/>
      <c r="F225" s="217"/>
      <c r="G225" s="40"/>
      <c r="H225" s="95">
        <f t="shared" si="15"/>
        <v>0</v>
      </c>
      <c r="I225" s="95"/>
      <c r="J225" s="40" t="e">
        <f t="shared" si="13"/>
        <v>#DIV/0!</v>
      </c>
      <c r="M225" s="218"/>
      <c r="P225" s="218"/>
      <c r="Q225" s="218"/>
      <c r="R225" s="218"/>
    </row>
    <row r="226" spans="1:18" s="112" customFormat="1" x14ac:dyDescent="0.2">
      <c r="A226" s="357"/>
      <c r="B226" s="47">
        <v>42</v>
      </c>
      <c r="C226" s="353" t="s">
        <v>293</v>
      </c>
      <c r="D226" s="110" t="s">
        <v>503</v>
      </c>
      <c r="E226" s="45"/>
      <c r="F226" s="217"/>
      <c r="G226" s="40"/>
      <c r="H226" s="95">
        <f t="shared" si="15"/>
        <v>0</v>
      </c>
      <c r="I226" s="95"/>
      <c r="J226" s="40" t="e">
        <f t="shared" si="13"/>
        <v>#DIV/0!</v>
      </c>
      <c r="M226" s="218"/>
      <c r="P226" s="218"/>
      <c r="Q226" s="218"/>
      <c r="R226" s="218"/>
    </row>
    <row r="227" spans="1:18" s="112" customFormat="1" x14ac:dyDescent="0.2">
      <c r="A227" s="357"/>
      <c r="B227" s="47"/>
      <c r="C227" s="353">
        <v>13</v>
      </c>
      <c r="D227" s="367" t="s">
        <v>504</v>
      </c>
      <c r="E227" s="45"/>
      <c r="F227" s="217"/>
      <c r="G227" s="40"/>
      <c r="H227" s="95">
        <f t="shared" si="15"/>
        <v>0</v>
      </c>
      <c r="I227" s="95"/>
      <c r="J227" s="40" t="e">
        <f t="shared" si="13"/>
        <v>#DIV/0!</v>
      </c>
      <c r="M227" s="218"/>
      <c r="P227" s="218"/>
      <c r="Q227" s="218"/>
      <c r="R227" s="218"/>
    </row>
    <row r="228" spans="1:18" s="112" customFormat="1" x14ac:dyDescent="0.2">
      <c r="A228" s="357"/>
      <c r="B228" s="47"/>
      <c r="C228" s="353">
        <v>26</v>
      </c>
      <c r="D228" s="367" t="s">
        <v>505</v>
      </c>
      <c r="E228" s="45"/>
      <c r="F228" s="217"/>
      <c r="G228" s="40"/>
      <c r="H228" s="95">
        <f t="shared" si="15"/>
        <v>0</v>
      </c>
      <c r="I228" s="95"/>
      <c r="J228" s="40" t="e">
        <f t="shared" si="13"/>
        <v>#DIV/0!</v>
      </c>
      <c r="M228" s="218"/>
      <c r="P228" s="218"/>
      <c r="Q228" s="218"/>
      <c r="R228" s="218"/>
    </row>
    <row r="229" spans="1:18" s="112" customFormat="1" x14ac:dyDescent="0.2">
      <c r="A229" s="357"/>
      <c r="B229" s="47"/>
      <c r="C229" s="353">
        <v>29</v>
      </c>
      <c r="D229" s="367" t="s">
        <v>506</v>
      </c>
      <c r="E229" s="45"/>
      <c r="F229" s="217"/>
      <c r="G229" s="40"/>
      <c r="H229" s="95">
        <f t="shared" si="15"/>
        <v>0</v>
      </c>
      <c r="I229" s="95"/>
      <c r="J229" s="40" t="e">
        <f t="shared" si="13"/>
        <v>#DIV/0!</v>
      </c>
      <c r="M229" s="218"/>
      <c r="P229" s="218"/>
      <c r="Q229" s="218"/>
      <c r="R229" s="218"/>
    </row>
    <row r="230" spans="1:18" s="112" customFormat="1" x14ac:dyDescent="0.2">
      <c r="A230" s="357"/>
      <c r="B230" s="47"/>
      <c r="C230" s="353">
        <v>33</v>
      </c>
      <c r="D230" s="367" t="s">
        <v>507</v>
      </c>
      <c r="E230" s="45"/>
      <c r="F230" s="217"/>
      <c r="G230" s="40"/>
      <c r="H230" s="95">
        <f t="shared" si="15"/>
        <v>0</v>
      </c>
      <c r="I230" s="95"/>
      <c r="J230" s="40" t="e">
        <f t="shared" si="13"/>
        <v>#DIV/0!</v>
      </c>
      <c r="M230" s="218"/>
      <c r="P230" s="218"/>
      <c r="Q230" s="218"/>
      <c r="R230" s="218"/>
    </row>
    <row r="231" spans="1:18" s="112" customFormat="1" x14ac:dyDescent="0.2">
      <c r="A231" s="357"/>
      <c r="B231" s="47">
        <v>43</v>
      </c>
      <c r="C231" s="353" t="s">
        <v>293</v>
      </c>
      <c r="D231" s="110" t="s">
        <v>508</v>
      </c>
      <c r="E231" s="45"/>
      <c r="F231" s="217"/>
      <c r="G231" s="40"/>
      <c r="H231" s="95">
        <f t="shared" si="15"/>
        <v>0</v>
      </c>
      <c r="I231" s="95"/>
      <c r="J231" s="40" t="e">
        <f t="shared" si="13"/>
        <v>#DIV/0!</v>
      </c>
      <c r="M231" s="218"/>
      <c r="P231" s="218"/>
      <c r="Q231" s="218"/>
      <c r="R231" s="218"/>
    </row>
    <row r="232" spans="1:18" s="112" customFormat="1" x14ac:dyDescent="0.2">
      <c r="A232" s="357"/>
      <c r="B232" s="47">
        <v>44</v>
      </c>
      <c r="C232" s="353" t="s">
        <v>293</v>
      </c>
      <c r="D232" s="110" t="s">
        <v>509</v>
      </c>
      <c r="E232" s="45"/>
      <c r="F232" s="217"/>
      <c r="G232" s="40"/>
      <c r="H232" s="95">
        <f t="shared" si="15"/>
        <v>0</v>
      </c>
      <c r="I232" s="95"/>
      <c r="J232" s="40" t="e">
        <f t="shared" si="13"/>
        <v>#DIV/0!</v>
      </c>
      <c r="M232" s="218"/>
      <c r="P232" s="218"/>
      <c r="Q232" s="218"/>
      <c r="R232" s="218"/>
    </row>
    <row r="233" spans="1:18" s="112" customFormat="1" x14ac:dyDescent="0.2">
      <c r="A233" s="357"/>
      <c r="B233" s="47">
        <v>46</v>
      </c>
      <c r="C233" s="353" t="s">
        <v>293</v>
      </c>
      <c r="D233" s="110" t="s">
        <v>510</v>
      </c>
      <c r="E233" s="45"/>
      <c r="F233" s="217"/>
      <c r="G233" s="40"/>
      <c r="H233" s="95">
        <f t="shared" si="15"/>
        <v>0</v>
      </c>
      <c r="I233" s="95"/>
      <c r="J233" s="40" t="e">
        <f t="shared" si="13"/>
        <v>#DIV/0!</v>
      </c>
      <c r="M233" s="218"/>
      <c r="P233" s="218"/>
      <c r="Q233" s="218"/>
      <c r="R233" s="218"/>
    </row>
    <row r="234" spans="1:18" s="112" customFormat="1" x14ac:dyDescent="0.2">
      <c r="A234" s="368"/>
      <c r="B234" s="47">
        <v>50</v>
      </c>
      <c r="C234" s="353" t="s">
        <v>293</v>
      </c>
      <c r="D234" s="108" t="s">
        <v>511</v>
      </c>
      <c r="E234" s="45"/>
      <c r="F234" s="217"/>
      <c r="G234" s="40"/>
      <c r="H234" s="95">
        <f t="shared" si="15"/>
        <v>0</v>
      </c>
      <c r="I234" s="95"/>
      <c r="J234" s="40" t="e">
        <f t="shared" si="13"/>
        <v>#DIV/0!</v>
      </c>
      <c r="M234" s="218"/>
      <c r="P234" s="218"/>
      <c r="Q234" s="218"/>
      <c r="R234" s="218"/>
    </row>
    <row r="235" spans="1:18" s="112" customFormat="1" x14ac:dyDescent="0.2">
      <c r="A235" s="368"/>
      <c r="B235" s="47">
        <v>60</v>
      </c>
      <c r="C235" s="353" t="s">
        <v>293</v>
      </c>
      <c r="D235" s="108" t="s">
        <v>512</v>
      </c>
      <c r="E235" s="45"/>
      <c r="F235" s="217"/>
      <c r="G235" s="40"/>
      <c r="H235" s="95">
        <f t="shared" si="15"/>
        <v>0</v>
      </c>
      <c r="I235" s="95"/>
      <c r="J235" s="40" t="e">
        <f t="shared" si="13"/>
        <v>#DIV/0!</v>
      </c>
      <c r="M235" s="218"/>
      <c r="P235" s="218"/>
      <c r="Q235" s="218"/>
      <c r="R235" s="218"/>
    </row>
    <row r="236" spans="1:18" s="112" customFormat="1" x14ac:dyDescent="0.2">
      <c r="A236" s="357"/>
      <c r="B236" s="47">
        <v>65</v>
      </c>
      <c r="C236" s="353" t="s">
        <v>293</v>
      </c>
      <c r="D236" s="110" t="s">
        <v>513</v>
      </c>
      <c r="E236" s="45"/>
      <c r="F236" s="217"/>
      <c r="G236" s="40"/>
      <c r="H236" s="95">
        <f t="shared" si="15"/>
        <v>0</v>
      </c>
      <c r="I236" s="95"/>
      <c r="J236" s="40" t="e">
        <f t="shared" si="13"/>
        <v>#DIV/0!</v>
      </c>
      <c r="M236" s="218"/>
      <c r="P236" s="218"/>
      <c r="Q236" s="218"/>
      <c r="R236" s="218"/>
    </row>
    <row r="237" spans="1:18" s="112" customFormat="1" x14ac:dyDescent="0.2">
      <c r="A237" s="368"/>
      <c r="B237" s="47">
        <v>70</v>
      </c>
      <c r="C237" s="353" t="s">
        <v>293</v>
      </c>
      <c r="D237" s="108" t="s">
        <v>514</v>
      </c>
      <c r="E237" s="45"/>
      <c r="F237" s="217"/>
      <c r="G237" s="40"/>
      <c r="H237" s="95">
        <f t="shared" si="15"/>
        <v>0</v>
      </c>
      <c r="I237" s="95"/>
      <c r="J237" s="40" t="e">
        <f t="shared" si="13"/>
        <v>#DIV/0!</v>
      </c>
      <c r="M237" s="218"/>
      <c r="P237" s="218"/>
      <c r="Q237" s="218"/>
      <c r="R237" s="218"/>
    </row>
    <row r="238" spans="1:18" s="112" customFormat="1" x14ac:dyDescent="0.2">
      <c r="A238" s="368"/>
      <c r="B238" s="47">
        <v>80</v>
      </c>
      <c r="C238" s="353" t="s">
        <v>293</v>
      </c>
      <c r="D238" s="108" t="s">
        <v>515</v>
      </c>
      <c r="E238" s="45"/>
      <c r="F238" s="217"/>
      <c r="G238" s="40"/>
      <c r="H238" s="95">
        <f t="shared" si="15"/>
        <v>0</v>
      </c>
      <c r="I238" s="95"/>
      <c r="J238" s="40" t="e">
        <f t="shared" si="13"/>
        <v>#DIV/0!</v>
      </c>
      <c r="M238" s="218"/>
      <c r="P238" s="218"/>
      <c r="Q238" s="218"/>
      <c r="R238" s="218"/>
    </row>
    <row r="239" spans="1:18" s="112" customFormat="1" x14ac:dyDescent="0.2">
      <c r="A239" s="357"/>
      <c r="B239" s="47">
        <v>81</v>
      </c>
      <c r="C239" s="353">
        <v>13</v>
      </c>
      <c r="D239" s="110" t="s">
        <v>516</v>
      </c>
      <c r="E239" s="45"/>
      <c r="F239" s="217"/>
      <c r="G239" s="40"/>
      <c r="H239" s="95">
        <f t="shared" si="15"/>
        <v>0</v>
      </c>
      <c r="I239" s="95"/>
      <c r="J239" s="40" t="e">
        <f t="shared" si="13"/>
        <v>#DIV/0!</v>
      </c>
      <c r="M239" s="218"/>
      <c r="P239" s="218"/>
      <c r="Q239" s="218"/>
      <c r="R239" s="218"/>
    </row>
    <row r="240" spans="1:18" s="112" customFormat="1" x14ac:dyDescent="0.2">
      <c r="A240" s="357"/>
      <c r="B240" s="47">
        <v>83</v>
      </c>
      <c r="C240" s="353" t="s">
        <v>293</v>
      </c>
      <c r="D240" s="110" t="s">
        <v>257</v>
      </c>
      <c r="E240" s="45"/>
      <c r="F240" s="217"/>
      <c r="G240" s="40"/>
      <c r="H240" s="95">
        <f t="shared" si="15"/>
        <v>0</v>
      </c>
      <c r="I240" s="95"/>
      <c r="J240" s="40" t="e">
        <f t="shared" si="13"/>
        <v>#DIV/0!</v>
      </c>
      <c r="M240" s="218"/>
      <c r="P240" s="218"/>
      <c r="Q240" s="218"/>
      <c r="R240" s="218"/>
    </row>
    <row r="241" spans="1:21" s="112" customFormat="1" x14ac:dyDescent="0.2">
      <c r="A241" s="357"/>
      <c r="B241" s="47">
        <v>87</v>
      </c>
      <c r="C241" s="353" t="s">
        <v>293</v>
      </c>
      <c r="D241" s="110" t="s">
        <v>517</v>
      </c>
      <c r="E241" s="45"/>
      <c r="F241" s="217"/>
      <c r="G241" s="40"/>
      <c r="H241" s="95">
        <f t="shared" si="15"/>
        <v>0</v>
      </c>
      <c r="I241" s="95"/>
      <c r="J241" s="40" t="e">
        <f t="shared" si="13"/>
        <v>#DIV/0!</v>
      </c>
      <c r="M241" s="218"/>
      <c r="P241" s="218"/>
      <c r="Q241" s="218"/>
      <c r="R241" s="218"/>
    </row>
    <row r="242" spans="1:21" s="112" customFormat="1" x14ac:dyDescent="0.2">
      <c r="A242" s="368"/>
      <c r="B242" s="47">
        <v>90</v>
      </c>
      <c r="C242" s="353" t="s">
        <v>293</v>
      </c>
      <c r="D242" s="108" t="s">
        <v>518</v>
      </c>
      <c r="E242" s="45"/>
      <c r="F242" s="217"/>
      <c r="G242" s="40"/>
      <c r="H242" s="95">
        <f t="shared" si="15"/>
        <v>0</v>
      </c>
      <c r="I242" s="95"/>
      <c r="J242" s="40" t="e">
        <f t="shared" si="13"/>
        <v>#DIV/0!</v>
      </c>
      <c r="M242" s="218"/>
      <c r="P242" s="218"/>
      <c r="Q242" s="218"/>
      <c r="R242" s="218"/>
    </row>
    <row r="243" spans="1:21" s="112" customFormat="1" x14ac:dyDescent="0.2">
      <c r="A243" s="357"/>
      <c r="B243" s="47">
        <v>91</v>
      </c>
      <c r="C243" s="353" t="s">
        <v>293</v>
      </c>
      <c r="D243" s="110" t="s">
        <v>519</v>
      </c>
      <c r="E243" s="45"/>
      <c r="F243" s="217"/>
      <c r="G243" s="40"/>
      <c r="H243" s="95">
        <f t="shared" si="15"/>
        <v>0</v>
      </c>
      <c r="I243" s="95"/>
      <c r="J243" s="40" t="e">
        <f t="shared" si="13"/>
        <v>#DIV/0!</v>
      </c>
      <c r="M243" s="218"/>
      <c r="P243" s="218"/>
      <c r="Q243" s="218"/>
      <c r="R243" s="218"/>
    </row>
    <row r="244" spans="1:21" s="112" customFormat="1" ht="6.6" customHeight="1" x14ac:dyDescent="0.2">
      <c r="A244" s="357"/>
      <c r="B244" s="47"/>
      <c r="C244" s="47"/>
      <c r="D244" s="44"/>
      <c r="E244" s="45"/>
      <c r="F244" s="109"/>
      <c r="G244" s="40"/>
      <c r="H244" s="95"/>
      <c r="I244" s="95"/>
      <c r="J244" s="40"/>
      <c r="M244" s="218"/>
      <c r="P244" s="218"/>
      <c r="Q244" s="218"/>
      <c r="R244" s="218"/>
    </row>
    <row r="245" spans="1:21" s="119" customFormat="1" ht="12.75" customHeight="1" x14ac:dyDescent="0.2">
      <c r="A245" s="360" t="s">
        <v>196</v>
      </c>
      <c r="B245" s="365" t="s">
        <v>293</v>
      </c>
      <c r="C245" s="365" t="s">
        <v>293</v>
      </c>
      <c r="D245" s="124" t="s">
        <v>20</v>
      </c>
      <c r="E245" s="114"/>
      <c r="F245" s="115"/>
      <c r="G245" s="116"/>
      <c r="H245" s="117"/>
      <c r="I245" s="117">
        <f>SUM(H245:H269)</f>
        <v>0</v>
      </c>
      <c r="J245" s="116" t="e">
        <f t="shared" si="13"/>
        <v>#DIV/0!</v>
      </c>
      <c r="M245" s="248"/>
      <c r="P245" s="248"/>
      <c r="Q245" s="248"/>
      <c r="R245" s="218"/>
      <c r="U245" s="265"/>
    </row>
    <row r="246" spans="1:21" s="112" customFormat="1" ht="12.75" customHeight="1" x14ac:dyDescent="0.2">
      <c r="A246" s="357"/>
      <c r="B246" s="47">
        <v>20</v>
      </c>
      <c r="C246" s="353" t="s">
        <v>293</v>
      </c>
      <c r="D246" s="108" t="s">
        <v>520</v>
      </c>
      <c r="E246" s="45"/>
      <c r="F246" s="109"/>
      <c r="G246" s="40"/>
      <c r="H246" s="95">
        <f>E246*G246</f>
        <v>0</v>
      </c>
      <c r="I246" s="95"/>
      <c r="J246" s="40" t="e">
        <f t="shared" si="13"/>
        <v>#DIV/0!</v>
      </c>
      <c r="M246" s="218"/>
      <c r="P246" s="218"/>
      <c r="Q246" s="218"/>
      <c r="R246" s="218"/>
      <c r="U246" s="264"/>
    </row>
    <row r="247" spans="1:21" s="112" customFormat="1" x14ac:dyDescent="0.2">
      <c r="A247" s="368"/>
      <c r="B247" s="47">
        <v>30</v>
      </c>
      <c r="C247" s="353" t="s">
        <v>293</v>
      </c>
      <c r="D247" s="108" t="s">
        <v>521</v>
      </c>
      <c r="E247" s="45"/>
      <c r="F247" s="217"/>
      <c r="G247" s="40"/>
      <c r="H247" s="95">
        <f t="shared" ref="H247:H268" si="16">E247*G247</f>
        <v>0</v>
      </c>
      <c r="I247" s="95"/>
      <c r="J247" s="40" t="e">
        <f t="shared" si="13"/>
        <v>#DIV/0!</v>
      </c>
      <c r="M247" s="218"/>
      <c r="P247" s="218"/>
      <c r="Q247" s="218"/>
      <c r="R247" s="218"/>
    </row>
    <row r="248" spans="1:21" s="112" customFormat="1" x14ac:dyDescent="0.2">
      <c r="A248" s="357"/>
      <c r="B248" s="47"/>
      <c r="C248" s="353">
        <v>13</v>
      </c>
      <c r="D248" s="367" t="s">
        <v>522</v>
      </c>
      <c r="E248" s="45"/>
      <c r="F248" s="217"/>
      <c r="G248" s="40"/>
      <c r="H248" s="95">
        <f t="shared" si="16"/>
        <v>0</v>
      </c>
      <c r="I248" s="95"/>
      <c r="J248" s="40" t="e">
        <f t="shared" si="13"/>
        <v>#DIV/0!</v>
      </c>
      <c r="M248" s="218"/>
      <c r="P248" s="218"/>
      <c r="Q248" s="218"/>
      <c r="R248" s="218"/>
    </row>
    <row r="249" spans="1:21" s="112" customFormat="1" x14ac:dyDescent="0.2">
      <c r="A249" s="357"/>
      <c r="B249" s="47"/>
      <c r="C249" s="353">
        <v>26</v>
      </c>
      <c r="D249" s="367" t="s">
        <v>523</v>
      </c>
      <c r="E249" s="45"/>
      <c r="F249" s="217"/>
      <c r="G249" s="40"/>
      <c r="H249" s="95">
        <f t="shared" si="16"/>
        <v>0</v>
      </c>
      <c r="I249" s="95"/>
      <c r="J249" s="40" t="e">
        <f t="shared" si="13"/>
        <v>#DIV/0!</v>
      </c>
      <c r="M249" s="218"/>
      <c r="P249" s="218"/>
      <c r="Q249" s="218"/>
      <c r="R249" s="218"/>
    </row>
    <row r="250" spans="1:21" s="112" customFormat="1" x14ac:dyDescent="0.2">
      <c r="A250" s="357"/>
      <c r="B250" s="47"/>
      <c r="C250" s="353">
        <v>33</v>
      </c>
      <c r="D250" s="367" t="s">
        <v>524</v>
      </c>
      <c r="E250" s="45"/>
      <c r="F250" s="217"/>
      <c r="G250" s="40"/>
      <c r="H250" s="95">
        <f t="shared" si="16"/>
        <v>0</v>
      </c>
      <c r="I250" s="95"/>
      <c r="J250" s="40" t="e">
        <f t="shared" si="13"/>
        <v>#DIV/0!</v>
      </c>
      <c r="M250" s="218"/>
      <c r="P250" s="218"/>
      <c r="Q250" s="218"/>
      <c r="R250" s="218"/>
    </row>
    <row r="251" spans="1:21" s="112" customFormat="1" x14ac:dyDescent="0.2">
      <c r="A251" s="368"/>
      <c r="B251" s="47">
        <v>50</v>
      </c>
      <c r="C251" s="353" t="s">
        <v>293</v>
      </c>
      <c r="D251" s="108" t="s">
        <v>525</v>
      </c>
      <c r="E251" s="45"/>
      <c r="F251" s="217"/>
      <c r="G251" s="40"/>
      <c r="H251" s="95">
        <f t="shared" si="16"/>
        <v>0</v>
      </c>
      <c r="I251" s="95"/>
      <c r="J251" s="40" t="e">
        <f t="shared" si="13"/>
        <v>#DIV/0!</v>
      </c>
      <c r="M251" s="218"/>
      <c r="P251" s="218"/>
      <c r="Q251" s="218"/>
      <c r="R251" s="218"/>
    </row>
    <row r="252" spans="1:21" s="112" customFormat="1" x14ac:dyDescent="0.2">
      <c r="A252" s="357"/>
      <c r="B252" s="47">
        <v>51</v>
      </c>
      <c r="C252" s="353" t="s">
        <v>293</v>
      </c>
      <c r="D252" s="110" t="s">
        <v>526</v>
      </c>
      <c r="E252" s="45"/>
      <c r="F252" s="217"/>
      <c r="G252" s="40"/>
      <c r="H252" s="95">
        <f t="shared" si="16"/>
        <v>0</v>
      </c>
      <c r="I252" s="95"/>
      <c r="J252" s="40" t="e">
        <f t="shared" si="13"/>
        <v>#DIV/0!</v>
      </c>
      <c r="M252" s="218"/>
      <c r="P252" s="218"/>
      <c r="Q252" s="218"/>
      <c r="R252" s="218"/>
    </row>
    <row r="253" spans="1:21" s="112" customFormat="1" x14ac:dyDescent="0.2">
      <c r="A253" s="357"/>
      <c r="B253" s="47">
        <v>54</v>
      </c>
      <c r="C253" s="353" t="s">
        <v>293</v>
      </c>
      <c r="D253" s="110" t="s">
        <v>527</v>
      </c>
      <c r="E253" s="45"/>
      <c r="F253" s="217"/>
      <c r="G253" s="40"/>
      <c r="H253" s="95">
        <f t="shared" si="16"/>
        <v>0</v>
      </c>
      <c r="I253" s="95"/>
      <c r="J253" s="40" t="e">
        <f t="shared" si="13"/>
        <v>#DIV/0!</v>
      </c>
      <c r="M253" s="218"/>
      <c r="P253" s="218"/>
      <c r="Q253" s="218"/>
      <c r="R253" s="218"/>
    </row>
    <row r="254" spans="1:21" s="112" customFormat="1" x14ac:dyDescent="0.2">
      <c r="A254" s="368"/>
      <c r="B254" s="47">
        <v>60</v>
      </c>
      <c r="C254" s="353" t="s">
        <v>293</v>
      </c>
      <c r="D254" s="108" t="s">
        <v>254</v>
      </c>
      <c r="E254" s="45"/>
      <c r="F254" s="217"/>
      <c r="G254" s="40"/>
      <c r="H254" s="95">
        <f t="shared" si="16"/>
        <v>0</v>
      </c>
      <c r="I254" s="95"/>
      <c r="J254" s="40" t="e">
        <f t="shared" si="13"/>
        <v>#DIV/0!</v>
      </c>
      <c r="M254" s="218"/>
      <c r="P254" s="218"/>
      <c r="Q254" s="218"/>
      <c r="R254" s="218"/>
    </row>
    <row r="255" spans="1:21" s="112" customFormat="1" x14ac:dyDescent="0.2">
      <c r="A255" s="357"/>
      <c r="B255" s="47">
        <v>61</v>
      </c>
      <c r="C255" s="353" t="s">
        <v>293</v>
      </c>
      <c r="D255" s="110" t="s">
        <v>528</v>
      </c>
      <c r="E255" s="45"/>
      <c r="F255" s="217"/>
      <c r="G255" s="40"/>
      <c r="H255" s="95">
        <f t="shared" si="16"/>
        <v>0</v>
      </c>
      <c r="I255" s="95"/>
      <c r="J255" s="40" t="e">
        <f t="shared" si="13"/>
        <v>#DIV/0!</v>
      </c>
      <c r="M255" s="218"/>
      <c r="P255" s="218"/>
      <c r="Q255" s="218"/>
      <c r="R255" s="218"/>
    </row>
    <row r="256" spans="1:21" s="112" customFormat="1" x14ac:dyDescent="0.2">
      <c r="A256" s="357"/>
      <c r="B256" s="47">
        <v>62</v>
      </c>
      <c r="C256" s="353" t="s">
        <v>293</v>
      </c>
      <c r="D256" s="110" t="s">
        <v>529</v>
      </c>
      <c r="E256" s="45"/>
      <c r="F256" s="217"/>
      <c r="G256" s="40"/>
      <c r="H256" s="95">
        <f t="shared" si="16"/>
        <v>0</v>
      </c>
      <c r="I256" s="95"/>
      <c r="J256" s="40" t="e">
        <f t="shared" si="13"/>
        <v>#DIV/0!</v>
      </c>
      <c r="M256" s="218"/>
      <c r="P256" s="218"/>
      <c r="Q256" s="218"/>
      <c r="R256" s="218"/>
    </row>
    <row r="257" spans="1:21" s="112" customFormat="1" x14ac:dyDescent="0.2">
      <c r="A257" s="357"/>
      <c r="B257" s="47">
        <v>63</v>
      </c>
      <c r="C257" s="353" t="s">
        <v>293</v>
      </c>
      <c r="D257" s="110" t="s">
        <v>530</v>
      </c>
      <c r="E257" s="45"/>
      <c r="F257" s="217"/>
      <c r="G257" s="40"/>
      <c r="H257" s="95">
        <f t="shared" si="16"/>
        <v>0</v>
      </c>
      <c r="I257" s="95"/>
      <c r="J257" s="40" t="e">
        <f t="shared" si="13"/>
        <v>#DIV/0!</v>
      </c>
      <c r="M257" s="218"/>
      <c r="P257" s="218"/>
      <c r="Q257" s="218"/>
      <c r="R257" s="218"/>
    </row>
    <row r="258" spans="1:21" s="112" customFormat="1" x14ac:dyDescent="0.2">
      <c r="A258" s="357"/>
      <c r="B258" s="47">
        <v>64</v>
      </c>
      <c r="C258" s="353" t="s">
        <v>293</v>
      </c>
      <c r="D258" s="110" t="s">
        <v>531</v>
      </c>
      <c r="E258" s="45"/>
      <c r="F258" s="217"/>
      <c r="G258" s="40"/>
      <c r="H258" s="95">
        <f t="shared" si="16"/>
        <v>0</v>
      </c>
      <c r="I258" s="95"/>
      <c r="J258" s="40" t="e">
        <f t="shared" si="13"/>
        <v>#DIV/0!</v>
      </c>
      <c r="M258" s="218"/>
      <c r="P258" s="218"/>
      <c r="Q258" s="218"/>
      <c r="R258" s="218"/>
    </row>
    <row r="259" spans="1:21" s="112" customFormat="1" x14ac:dyDescent="0.2">
      <c r="A259" s="357"/>
      <c r="B259" s="47">
        <v>65</v>
      </c>
      <c r="C259" s="353" t="s">
        <v>293</v>
      </c>
      <c r="D259" s="110" t="s">
        <v>532</v>
      </c>
      <c r="E259" s="45"/>
      <c r="F259" s="217"/>
      <c r="G259" s="40"/>
      <c r="H259" s="95">
        <f t="shared" si="16"/>
        <v>0</v>
      </c>
      <c r="I259" s="95"/>
      <c r="J259" s="40" t="e">
        <f t="shared" si="13"/>
        <v>#DIV/0!</v>
      </c>
      <c r="M259" s="218"/>
      <c r="P259" s="218"/>
      <c r="Q259" s="218"/>
      <c r="R259" s="218"/>
    </row>
    <row r="260" spans="1:21" s="112" customFormat="1" x14ac:dyDescent="0.2">
      <c r="A260" s="357"/>
      <c r="B260" s="47">
        <v>66</v>
      </c>
      <c r="C260" s="353" t="s">
        <v>293</v>
      </c>
      <c r="D260" s="110" t="s">
        <v>533</v>
      </c>
      <c r="E260" s="45"/>
      <c r="F260" s="217"/>
      <c r="G260" s="40"/>
      <c r="H260" s="95">
        <f t="shared" si="16"/>
        <v>0</v>
      </c>
      <c r="I260" s="95"/>
      <c r="J260" s="40" t="e">
        <f t="shared" si="13"/>
        <v>#DIV/0!</v>
      </c>
      <c r="M260" s="218"/>
      <c r="P260" s="218"/>
      <c r="Q260" s="218"/>
      <c r="R260" s="218"/>
    </row>
    <row r="261" spans="1:21" s="112" customFormat="1" x14ac:dyDescent="0.2">
      <c r="A261" s="357"/>
      <c r="B261" s="47">
        <v>67</v>
      </c>
      <c r="C261" s="353" t="s">
        <v>293</v>
      </c>
      <c r="D261" s="110" t="s">
        <v>534</v>
      </c>
      <c r="E261" s="45"/>
      <c r="F261" s="217"/>
      <c r="G261" s="40"/>
      <c r="H261" s="95">
        <f t="shared" si="16"/>
        <v>0</v>
      </c>
      <c r="I261" s="95"/>
      <c r="J261" s="40" t="e">
        <f t="shared" si="13"/>
        <v>#DIV/0!</v>
      </c>
      <c r="M261" s="218"/>
      <c r="P261" s="218"/>
      <c r="Q261" s="218"/>
      <c r="R261" s="218"/>
    </row>
    <row r="262" spans="1:21" s="112" customFormat="1" x14ac:dyDescent="0.2">
      <c r="A262" s="357"/>
      <c r="B262" s="47">
        <v>68</v>
      </c>
      <c r="C262" s="353" t="s">
        <v>293</v>
      </c>
      <c r="D262" s="110" t="s">
        <v>535</v>
      </c>
      <c r="E262" s="45"/>
      <c r="F262" s="217"/>
      <c r="G262" s="40"/>
      <c r="H262" s="95">
        <f t="shared" si="16"/>
        <v>0</v>
      </c>
      <c r="I262" s="95"/>
      <c r="J262" s="40" t="e">
        <f t="shared" si="13"/>
        <v>#DIV/0!</v>
      </c>
      <c r="M262" s="218"/>
      <c r="P262" s="218"/>
      <c r="Q262" s="218"/>
      <c r="R262" s="218"/>
    </row>
    <row r="263" spans="1:21" s="112" customFormat="1" x14ac:dyDescent="0.2">
      <c r="A263" s="357"/>
      <c r="B263" s="47">
        <v>69</v>
      </c>
      <c r="C263" s="353" t="s">
        <v>293</v>
      </c>
      <c r="D263" s="110" t="s">
        <v>536</v>
      </c>
      <c r="E263" s="45"/>
      <c r="F263" s="217"/>
      <c r="G263" s="40"/>
      <c r="H263" s="95">
        <f t="shared" si="16"/>
        <v>0</v>
      </c>
      <c r="I263" s="95"/>
      <c r="J263" s="40" t="e">
        <f t="shared" si="13"/>
        <v>#DIV/0!</v>
      </c>
      <c r="M263" s="218"/>
      <c r="P263" s="218"/>
      <c r="Q263" s="218"/>
      <c r="R263" s="218"/>
    </row>
    <row r="264" spans="1:21" s="112" customFormat="1" x14ac:dyDescent="0.2">
      <c r="A264" s="368"/>
      <c r="B264" s="47">
        <v>70</v>
      </c>
      <c r="C264" s="353" t="s">
        <v>293</v>
      </c>
      <c r="D264" s="108" t="s">
        <v>137</v>
      </c>
      <c r="E264" s="45"/>
      <c r="F264" s="217"/>
      <c r="G264" s="40"/>
      <c r="H264" s="95">
        <f t="shared" si="16"/>
        <v>0</v>
      </c>
      <c r="I264" s="95"/>
      <c r="J264" s="40" t="e">
        <f t="shared" si="13"/>
        <v>#DIV/0!</v>
      </c>
      <c r="M264" s="218"/>
      <c r="P264" s="218"/>
      <c r="Q264" s="218"/>
      <c r="R264" s="218"/>
    </row>
    <row r="265" spans="1:21" s="112" customFormat="1" x14ac:dyDescent="0.2">
      <c r="A265" s="357"/>
      <c r="B265" s="47">
        <v>72</v>
      </c>
      <c r="C265" s="353" t="s">
        <v>293</v>
      </c>
      <c r="D265" s="110" t="s">
        <v>537</v>
      </c>
      <c r="E265" s="45"/>
      <c r="F265" s="217"/>
      <c r="G265" s="40"/>
      <c r="H265" s="95">
        <f t="shared" si="16"/>
        <v>0</v>
      </c>
      <c r="I265" s="95"/>
      <c r="J265" s="40" t="e">
        <f t="shared" si="13"/>
        <v>#DIV/0!</v>
      </c>
      <c r="M265" s="218"/>
      <c r="P265" s="218"/>
      <c r="Q265" s="218"/>
      <c r="R265" s="218"/>
    </row>
    <row r="266" spans="1:21" s="112" customFormat="1" x14ac:dyDescent="0.2">
      <c r="A266" s="368"/>
      <c r="B266" s="47">
        <v>80</v>
      </c>
      <c r="C266" s="353" t="s">
        <v>293</v>
      </c>
      <c r="D266" s="108" t="s">
        <v>538</v>
      </c>
      <c r="E266" s="45"/>
      <c r="F266" s="217"/>
      <c r="G266" s="40"/>
      <c r="H266" s="95">
        <f t="shared" si="16"/>
        <v>0</v>
      </c>
      <c r="I266" s="95"/>
      <c r="J266" s="40" t="e">
        <f t="shared" si="13"/>
        <v>#DIV/0!</v>
      </c>
      <c r="M266" s="218"/>
      <c r="P266" s="218"/>
      <c r="Q266" s="218"/>
      <c r="R266" s="218"/>
    </row>
    <row r="267" spans="1:21" s="112" customFormat="1" x14ac:dyDescent="0.2">
      <c r="A267" s="368"/>
      <c r="B267" s="47">
        <v>90</v>
      </c>
      <c r="C267" s="353" t="s">
        <v>293</v>
      </c>
      <c r="D267" s="108" t="s">
        <v>539</v>
      </c>
      <c r="E267" s="45"/>
      <c r="F267" s="217"/>
      <c r="G267" s="40"/>
      <c r="H267" s="95">
        <f t="shared" si="16"/>
        <v>0</v>
      </c>
      <c r="I267" s="95"/>
      <c r="J267" s="40" t="e">
        <f t="shared" si="13"/>
        <v>#DIV/0!</v>
      </c>
      <c r="M267" s="218"/>
      <c r="P267" s="218"/>
      <c r="Q267" s="218"/>
      <c r="R267" s="218"/>
    </row>
    <row r="268" spans="1:21" s="112" customFormat="1" x14ac:dyDescent="0.2">
      <c r="A268" s="357"/>
      <c r="B268" s="47">
        <v>91</v>
      </c>
      <c r="C268" s="353" t="s">
        <v>293</v>
      </c>
      <c r="D268" s="110" t="s">
        <v>540</v>
      </c>
      <c r="E268" s="45"/>
      <c r="F268" s="109"/>
      <c r="G268" s="40"/>
      <c r="H268" s="95">
        <f t="shared" si="16"/>
        <v>0</v>
      </c>
      <c r="I268" s="95"/>
      <c r="J268" s="40" t="e">
        <f t="shared" si="13"/>
        <v>#DIV/0!</v>
      </c>
      <c r="M268" s="218"/>
      <c r="P268" s="218"/>
      <c r="Q268" s="218"/>
      <c r="R268" s="218"/>
    </row>
    <row r="269" spans="1:21" s="112" customFormat="1" ht="6.6" customHeight="1" x14ac:dyDescent="0.2">
      <c r="A269" s="357"/>
      <c r="B269" s="47"/>
      <c r="C269" s="47"/>
      <c r="D269" s="44"/>
      <c r="E269" s="45"/>
      <c r="F269" s="109"/>
      <c r="G269" s="40"/>
      <c r="H269" s="95"/>
      <c r="I269" s="95"/>
      <c r="J269" s="40"/>
      <c r="M269" s="218"/>
      <c r="P269" s="218"/>
      <c r="Q269" s="218"/>
      <c r="R269" s="218"/>
    </row>
    <row r="270" spans="1:21" s="119" customFormat="1" ht="12.75" customHeight="1" x14ac:dyDescent="0.2">
      <c r="A270" s="360">
        <v>10</v>
      </c>
      <c r="B270" s="365" t="s">
        <v>293</v>
      </c>
      <c r="C270" s="365" t="s">
        <v>293</v>
      </c>
      <c r="D270" s="124" t="s">
        <v>21</v>
      </c>
      <c r="E270" s="114"/>
      <c r="F270" s="115"/>
      <c r="G270" s="116"/>
      <c r="H270" s="117"/>
      <c r="I270" s="117">
        <f>SUM(H270:H306)</f>
        <v>0</v>
      </c>
      <c r="J270" s="116" t="e">
        <f t="shared" ref="J270:J305" si="17">H270/J$16</f>
        <v>#DIV/0!</v>
      </c>
      <c r="M270" s="248"/>
      <c r="P270" s="248"/>
      <c r="Q270" s="248"/>
      <c r="R270" s="218"/>
      <c r="U270" s="265"/>
    </row>
    <row r="271" spans="1:21" s="112" customFormat="1" ht="12.75" customHeight="1" x14ac:dyDescent="0.2">
      <c r="A271" s="357"/>
      <c r="B271" s="47">
        <v>10</v>
      </c>
      <c r="C271" s="353" t="s">
        <v>293</v>
      </c>
      <c r="D271" s="108" t="s">
        <v>541</v>
      </c>
      <c r="E271" s="45"/>
      <c r="F271" s="109"/>
      <c r="G271" s="40"/>
      <c r="H271" s="95">
        <f>E271*G271</f>
        <v>0</v>
      </c>
      <c r="I271" s="95"/>
      <c r="J271" s="40" t="e">
        <f t="shared" si="17"/>
        <v>#DIV/0!</v>
      </c>
      <c r="M271" s="218"/>
      <c r="P271" s="218"/>
      <c r="Q271" s="218"/>
      <c r="R271" s="218"/>
      <c r="U271" s="264"/>
    </row>
    <row r="272" spans="1:21" s="112" customFormat="1" x14ac:dyDescent="0.2">
      <c r="A272" s="357"/>
      <c r="B272" s="47">
        <v>11</v>
      </c>
      <c r="C272" s="353" t="s">
        <v>293</v>
      </c>
      <c r="D272" s="110" t="s">
        <v>542</v>
      </c>
      <c r="E272" s="45"/>
      <c r="F272" s="217"/>
      <c r="G272" s="40"/>
      <c r="H272" s="95">
        <f t="shared" ref="H272:H305" si="18">E272*G272</f>
        <v>0</v>
      </c>
      <c r="I272" s="95"/>
      <c r="J272" s="40" t="e">
        <f t="shared" si="17"/>
        <v>#DIV/0!</v>
      </c>
      <c r="M272" s="218"/>
      <c r="P272" s="218"/>
      <c r="Q272" s="218"/>
      <c r="R272" s="218"/>
    </row>
    <row r="273" spans="1:18" s="112" customFormat="1" x14ac:dyDescent="0.2">
      <c r="A273" s="357"/>
      <c r="B273" s="47">
        <v>13</v>
      </c>
      <c r="C273" s="353" t="s">
        <v>293</v>
      </c>
      <c r="D273" s="110" t="s">
        <v>543</v>
      </c>
      <c r="E273" s="45"/>
      <c r="F273" s="217"/>
      <c r="G273" s="40"/>
      <c r="H273" s="95">
        <f t="shared" si="18"/>
        <v>0</v>
      </c>
      <c r="I273" s="95"/>
      <c r="J273" s="40" t="e">
        <f t="shared" si="17"/>
        <v>#DIV/0!</v>
      </c>
      <c r="M273" s="218"/>
      <c r="P273" s="218"/>
      <c r="Q273" s="218"/>
      <c r="R273" s="218"/>
    </row>
    <row r="274" spans="1:18" s="112" customFormat="1" x14ac:dyDescent="0.2">
      <c r="A274" s="357"/>
      <c r="B274" s="47">
        <v>14</v>
      </c>
      <c r="C274" s="353" t="s">
        <v>293</v>
      </c>
      <c r="D274" s="110" t="s">
        <v>55</v>
      </c>
      <c r="E274" s="45"/>
      <c r="F274" s="217"/>
      <c r="G274" s="40"/>
      <c r="H274" s="95">
        <f t="shared" si="18"/>
        <v>0</v>
      </c>
      <c r="I274" s="95"/>
      <c r="J274" s="40" t="e">
        <f t="shared" si="17"/>
        <v>#DIV/0!</v>
      </c>
      <c r="M274" s="218"/>
      <c r="P274" s="218"/>
      <c r="Q274" s="218"/>
      <c r="R274" s="218"/>
    </row>
    <row r="275" spans="1:18" s="112" customFormat="1" x14ac:dyDescent="0.2">
      <c r="A275" s="368"/>
      <c r="B275" s="47">
        <v>20</v>
      </c>
      <c r="C275" s="353" t="s">
        <v>293</v>
      </c>
      <c r="D275" s="108" t="s">
        <v>544</v>
      </c>
      <c r="E275" s="45"/>
      <c r="F275" s="217"/>
      <c r="G275" s="40"/>
      <c r="H275" s="95">
        <f t="shared" si="18"/>
        <v>0</v>
      </c>
      <c r="I275" s="95"/>
      <c r="J275" s="40" t="e">
        <f t="shared" si="17"/>
        <v>#DIV/0!</v>
      </c>
      <c r="M275" s="218"/>
      <c r="P275" s="218"/>
      <c r="Q275" s="218"/>
      <c r="R275" s="218"/>
    </row>
    <row r="276" spans="1:18" s="112" customFormat="1" x14ac:dyDescent="0.2">
      <c r="A276" s="357"/>
      <c r="B276" s="47">
        <v>21</v>
      </c>
      <c r="C276" s="353" t="s">
        <v>293</v>
      </c>
      <c r="D276" s="110" t="s">
        <v>545</v>
      </c>
      <c r="E276" s="45"/>
      <c r="F276" s="217"/>
      <c r="G276" s="40"/>
      <c r="H276" s="95">
        <f t="shared" si="18"/>
        <v>0</v>
      </c>
      <c r="I276" s="95"/>
      <c r="J276" s="40" t="e">
        <f t="shared" si="17"/>
        <v>#DIV/0!</v>
      </c>
      <c r="M276" s="218"/>
      <c r="P276" s="218"/>
      <c r="Q276" s="218"/>
      <c r="R276" s="218"/>
    </row>
    <row r="277" spans="1:18" s="112" customFormat="1" x14ac:dyDescent="0.2">
      <c r="A277" s="357"/>
      <c r="B277" s="47"/>
      <c r="C277" s="353">
        <v>13</v>
      </c>
      <c r="D277" s="367" t="s">
        <v>546</v>
      </c>
      <c r="E277" s="45"/>
      <c r="F277" s="217"/>
      <c r="G277" s="40"/>
      <c r="H277" s="95">
        <f t="shared" si="18"/>
        <v>0</v>
      </c>
      <c r="I277" s="95"/>
      <c r="J277" s="40" t="e">
        <f t="shared" si="17"/>
        <v>#DIV/0!</v>
      </c>
      <c r="M277" s="218"/>
      <c r="P277" s="218"/>
      <c r="Q277" s="218"/>
      <c r="R277" s="218"/>
    </row>
    <row r="278" spans="1:18" s="112" customFormat="1" x14ac:dyDescent="0.2">
      <c r="A278" s="357"/>
      <c r="B278" s="47"/>
      <c r="C278" s="353">
        <v>16</v>
      </c>
      <c r="D278" s="367" t="s">
        <v>547</v>
      </c>
      <c r="E278" s="45"/>
      <c r="F278" s="217"/>
      <c r="G278" s="40"/>
      <c r="H278" s="95">
        <f t="shared" si="18"/>
        <v>0</v>
      </c>
      <c r="I278" s="95"/>
      <c r="J278" s="40" t="e">
        <f t="shared" si="17"/>
        <v>#DIV/0!</v>
      </c>
      <c r="M278" s="218"/>
      <c r="P278" s="218"/>
      <c r="Q278" s="218"/>
      <c r="R278" s="218"/>
    </row>
    <row r="279" spans="1:18" s="112" customFormat="1" x14ac:dyDescent="0.2">
      <c r="A279" s="357"/>
      <c r="B279" s="47"/>
      <c r="C279" s="353">
        <v>23</v>
      </c>
      <c r="D279" s="367" t="s">
        <v>548</v>
      </c>
      <c r="E279" s="45"/>
      <c r="F279" s="217"/>
      <c r="G279" s="40"/>
      <c r="H279" s="95">
        <f t="shared" si="18"/>
        <v>0</v>
      </c>
      <c r="I279" s="95"/>
      <c r="J279" s="40" t="e">
        <f t="shared" si="17"/>
        <v>#DIV/0!</v>
      </c>
      <c r="M279" s="218"/>
      <c r="P279" s="218"/>
      <c r="Q279" s="218"/>
      <c r="R279" s="218"/>
    </row>
    <row r="280" spans="1:18" s="112" customFormat="1" x14ac:dyDescent="0.2">
      <c r="A280" s="357"/>
      <c r="B280" s="47">
        <v>22</v>
      </c>
      <c r="C280" s="353" t="s">
        <v>293</v>
      </c>
      <c r="D280" s="110" t="s">
        <v>549</v>
      </c>
      <c r="E280" s="45"/>
      <c r="F280" s="217"/>
      <c r="G280" s="40"/>
      <c r="H280" s="95">
        <f t="shared" si="18"/>
        <v>0</v>
      </c>
      <c r="I280" s="95"/>
      <c r="J280" s="40" t="e">
        <f t="shared" si="17"/>
        <v>#DIV/0!</v>
      </c>
      <c r="M280" s="218"/>
      <c r="P280" s="218"/>
      <c r="Q280" s="218"/>
      <c r="R280" s="218"/>
    </row>
    <row r="281" spans="1:18" s="112" customFormat="1" x14ac:dyDescent="0.2">
      <c r="A281" s="357"/>
      <c r="B281" s="47"/>
      <c r="C281" s="353">
        <v>13</v>
      </c>
      <c r="D281" s="367" t="s">
        <v>550</v>
      </c>
      <c r="E281" s="45"/>
      <c r="F281" s="217"/>
      <c r="G281" s="40"/>
      <c r="H281" s="95">
        <f t="shared" si="18"/>
        <v>0</v>
      </c>
      <c r="I281" s="95"/>
      <c r="J281" s="40" t="e">
        <f t="shared" si="17"/>
        <v>#DIV/0!</v>
      </c>
      <c r="M281" s="218"/>
      <c r="P281" s="218"/>
      <c r="Q281" s="218"/>
      <c r="R281" s="218"/>
    </row>
    <row r="282" spans="1:18" s="112" customFormat="1" x14ac:dyDescent="0.2">
      <c r="A282" s="357"/>
      <c r="B282" s="47"/>
      <c r="C282" s="353">
        <v>39</v>
      </c>
      <c r="D282" s="367" t="s">
        <v>551</v>
      </c>
      <c r="E282" s="45"/>
      <c r="F282" s="217"/>
      <c r="G282" s="40"/>
      <c r="H282" s="95">
        <f t="shared" si="18"/>
        <v>0</v>
      </c>
      <c r="I282" s="95"/>
      <c r="J282" s="40" t="e">
        <f t="shared" si="17"/>
        <v>#DIV/0!</v>
      </c>
      <c r="M282" s="218"/>
      <c r="P282" s="218"/>
      <c r="Q282" s="218"/>
      <c r="R282" s="218"/>
    </row>
    <row r="283" spans="1:18" s="112" customFormat="1" x14ac:dyDescent="0.2">
      <c r="A283" s="357"/>
      <c r="B283" s="47">
        <v>26</v>
      </c>
      <c r="C283" s="353" t="s">
        <v>293</v>
      </c>
      <c r="D283" s="110" t="s">
        <v>552</v>
      </c>
      <c r="E283" s="45"/>
      <c r="F283" s="217"/>
      <c r="G283" s="40"/>
      <c r="H283" s="95">
        <f t="shared" si="18"/>
        <v>0</v>
      </c>
      <c r="I283" s="95"/>
      <c r="J283" s="40" t="e">
        <f t="shared" si="17"/>
        <v>#DIV/0!</v>
      </c>
      <c r="M283" s="218"/>
      <c r="P283" s="218"/>
      <c r="Q283" s="218"/>
      <c r="R283" s="218"/>
    </row>
    <row r="284" spans="1:18" s="112" customFormat="1" x14ac:dyDescent="0.2">
      <c r="A284" s="357"/>
      <c r="B284" s="47"/>
      <c r="C284" s="353">
        <v>13</v>
      </c>
      <c r="D284" s="367" t="s">
        <v>553</v>
      </c>
      <c r="E284" s="45"/>
      <c r="F284" s="217"/>
      <c r="G284" s="40"/>
      <c r="H284" s="95">
        <f t="shared" si="18"/>
        <v>0</v>
      </c>
      <c r="I284" s="95"/>
      <c r="J284" s="40" t="e">
        <f t="shared" si="17"/>
        <v>#DIV/0!</v>
      </c>
      <c r="M284" s="218"/>
      <c r="P284" s="218"/>
      <c r="Q284" s="218"/>
      <c r="R284" s="218"/>
    </row>
    <row r="285" spans="1:18" s="112" customFormat="1" x14ac:dyDescent="0.2">
      <c r="A285" s="357"/>
      <c r="B285" s="47"/>
      <c r="C285" s="353">
        <v>16</v>
      </c>
      <c r="D285" s="367" t="s">
        <v>554</v>
      </c>
      <c r="E285" s="45"/>
      <c r="F285" s="217"/>
      <c r="G285" s="40"/>
      <c r="H285" s="95">
        <f t="shared" si="18"/>
        <v>0</v>
      </c>
      <c r="I285" s="95"/>
      <c r="J285" s="40" t="e">
        <f t="shared" si="17"/>
        <v>#DIV/0!</v>
      </c>
      <c r="M285" s="218"/>
      <c r="P285" s="218"/>
      <c r="Q285" s="218"/>
      <c r="R285" s="218"/>
    </row>
    <row r="286" spans="1:18" s="112" customFormat="1" x14ac:dyDescent="0.2">
      <c r="A286" s="357"/>
      <c r="B286" s="47"/>
      <c r="C286" s="353">
        <v>23</v>
      </c>
      <c r="D286" s="367" t="s">
        <v>555</v>
      </c>
      <c r="E286" s="45"/>
      <c r="F286" s="217"/>
      <c r="G286" s="40"/>
      <c r="H286" s="95">
        <f t="shared" si="18"/>
        <v>0</v>
      </c>
      <c r="I286" s="95"/>
      <c r="J286" s="40" t="e">
        <f t="shared" si="17"/>
        <v>#DIV/0!</v>
      </c>
      <c r="M286" s="218"/>
      <c r="P286" s="218"/>
      <c r="Q286" s="218"/>
      <c r="R286" s="218"/>
    </row>
    <row r="287" spans="1:18" s="112" customFormat="1" x14ac:dyDescent="0.2">
      <c r="A287" s="357"/>
      <c r="B287" s="47">
        <v>28</v>
      </c>
      <c r="C287" s="353" t="s">
        <v>293</v>
      </c>
      <c r="D287" s="110" t="s">
        <v>556</v>
      </c>
      <c r="E287" s="45"/>
      <c r="F287" s="217"/>
      <c r="G287" s="40"/>
      <c r="H287" s="95">
        <f t="shared" si="18"/>
        <v>0</v>
      </c>
      <c r="I287" s="95"/>
      <c r="J287" s="40" t="e">
        <f t="shared" si="17"/>
        <v>#DIV/0!</v>
      </c>
      <c r="M287" s="218"/>
      <c r="P287" s="218"/>
      <c r="Q287" s="218"/>
      <c r="R287" s="218"/>
    </row>
    <row r="288" spans="1:18" s="112" customFormat="1" x14ac:dyDescent="0.2">
      <c r="A288" s="357"/>
      <c r="B288" s="47"/>
      <c r="C288" s="353">
        <v>13</v>
      </c>
      <c r="D288" s="367" t="s">
        <v>557</v>
      </c>
      <c r="E288" s="45"/>
      <c r="F288" s="217"/>
      <c r="G288" s="40"/>
      <c r="H288" s="95">
        <f t="shared" si="18"/>
        <v>0</v>
      </c>
      <c r="I288" s="95"/>
      <c r="J288" s="40" t="e">
        <f t="shared" si="17"/>
        <v>#DIV/0!</v>
      </c>
      <c r="M288" s="218"/>
      <c r="P288" s="218"/>
      <c r="Q288" s="218"/>
      <c r="R288" s="218"/>
    </row>
    <row r="289" spans="1:18" s="112" customFormat="1" x14ac:dyDescent="0.2">
      <c r="A289" s="357"/>
      <c r="B289" s="47"/>
      <c r="C289" s="353">
        <v>16</v>
      </c>
      <c r="D289" s="367" t="s">
        <v>558</v>
      </c>
      <c r="E289" s="45"/>
      <c r="F289" s="217"/>
      <c r="G289" s="40"/>
      <c r="H289" s="95">
        <f t="shared" si="18"/>
        <v>0</v>
      </c>
      <c r="I289" s="95"/>
      <c r="J289" s="40" t="e">
        <f t="shared" si="17"/>
        <v>#DIV/0!</v>
      </c>
      <c r="M289" s="218"/>
      <c r="P289" s="218"/>
      <c r="Q289" s="218"/>
      <c r="R289" s="218"/>
    </row>
    <row r="290" spans="1:18" s="112" customFormat="1" x14ac:dyDescent="0.2">
      <c r="A290" s="357"/>
      <c r="B290" s="47"/>
      <c r="C290" s="353">
        <v>19</v>
      </c>
      <c r="D290" s="367" t="s">
        <v>559</v>
      </c>
      <c r="E290" s="45"/>
      <c r="F290" s="217"/>
      <c r="G290" s="40"/>
      <c r="H290" s="95">
        <f t="shared" si="18"/>
        <v>0</v>
      </c>
      <c r="I290" s="95"/>
      <c r="J290" s="40" t="e">
        <f t="shared" si="17"/>
        <v>#DIV/0!</v>
      </c>
      <c r="M290" s="218"/>
      <c r="P290" s="218"/>
      <c r="Q290" s="218"/>
      <c r="R290" s="218"/>
    </row>
    <row r="291" spans="1:18" s="112" customFormat="1" x14ac:dyDescent="0.2">
      <c r="A291" s="368"/>
      <c r="B291" s="47">
        <v>30</v>
      </c>
      <c r="C291" s="353" t="s">
        <v>293</v>
      </c>
      <c r="D291" s="108" t="s">
        <v>560</v>
      </c>
      <c r="E291" s="45"/>
      <c r="F291" s="217"/>
      <c r="G291" s="40"/>
      <c r="H291" s="95">
        <f t="shared" si="18"/>
        <v>0</v>
      </c>
      <c r="I291" s="95"/>
      <c r="J291" s="40" t="e">
        <f t="shared" si="17"/>
        <v>#DIV/0!</v>
      </c>
      <c r="M291" s="218"/>
      <c r="P291" s="218"/>
      <c r="Q291" s="218"/>
      <c r="R291" s="218"/>
    </row>
    <row r="292" spans="1:18" s="112" customFormat="1" x14ac:dyDescent="0.2">
      <c r="A292" s="357"/>
      <c r="B292" s="47">
        <v>44</v>
      </c>
      <c r="C292" s="353" t="s">
        <v>293</v>
      </c>
      <c r="D292" s="110" t="s">
        <v>561</v>
      </c>
      <c r="E292" s="45"/>
      <c r="F292" s="217"/>
      <c r="G292" s="40"/>
      <c r="H292" s="95">
        <f t="shared" si="18"/>
        <v>0</v>
      </c>
      <c r="I292" s="95"/>
      <c r="J292" s="40" t="e">
        <f t="shared" si="17"/>
        <v>#DIV/0!</v>
      </c>
      <c r="M292" s="218"/>
      <c r="P292" s="218"/>
      <c r="Q292" s="218"/>
      <c r="R292" s="218"/>
    </row>
    <row r="293" spans="1:18" s="112" customFormat="1" x14ac:dyDescent="0.2">
      <c r="A293" s="357"/>
      <c r="B293" s="47"/>
      <c r="C293" s="353">
        <v>13</v>
      </c>
      <c r="D293" s="367" t="s">
        <v>562</v>
      </c>
      <c r="E293" s="45"/>
      <c r="F293" s="217"/>
      <c r="G293" s="40"/>
      <c r="H293" s="95">
        <f t="shared" si="18"/>
        <v>0</v>
      </c>
      <c r="I293" s="95"/>
      <c r="J293" s="40" t="e">
        <f t="shared" si="17"/>
        <v>#DIV/0!</v>
      </c>
      <c r="M293" s="218"/>
      <c r="P293" s="218"/>
      <c r="Q293" s="218"/>
      <c r="R293" s="218"/>
    </row>
    <row r="294" spans="1:18" s="112" customFormat="1" x14ac:dyDescent="0.2">
      <c r="A294" s="368"/>
      <c r="B294" s="47">
        <v>50</v>
      </c>
      <c r="C294" s="353" t="s">
        <v>293</v>
      </c>
      <c r="D294" s="108" t="s">
        <v>563</v>
      </c>
      <c r="E294" s="45"/>
      <c r="F294" s="217"/>
      <c r="G294" s="40"/>
      <c r="H294" s="95">
        <f t="shared" si="18"/>
        <v>0</v>
      </c>
      <c r="I294" s="95"/>
      <c r="J294" s="40" t="e">
        <f t="shared" si="17"/>
        <v>#DIV/0!</v>
      </c>
      <c r="M294" s="218"/>
      <c r="P294" s="218"/>
      <c r="Q294" s="218"/>
      <c r="R294" s="218"/>
    </row>
    <row r="295" spans="1:18" s="112" customFormat="1" x14ac:dyDescent="0.2">
      <c r="A295" s="357"/>
      <c r="B295" s="47">
        <v>51</v>
      </c>
      <c r="C295" s="353" t="s">
        <v>293</v>
      </c>
      <c r="D295" s="110" t="s">
        <v>564</v>
      </c>
      <c r="E295" s="45"/>
      <c r="F295" s="217"/>
      <c r="G295" s="40"/>
      <c r="H295" s="95">
        <f t="shared" si="18"/>
        <v>0</v>
      </c>
      <c r="I295" s="95"/>
      <c r="J295" s="40" t="e">
        <f t="shared" si="17"/>
        <v>#DIV/0!</v>
      </c>
      <c r="M295" s="218"/>
      <c r="P295" s="218"/>
      <c r="Q295" s="218"/>
      <c r="R295" s="218"/>
    </row>
    <row r="296" spans="1:18" s="112" customFormat="1" x14ac:dyDescent="0.2">
      <c r="A296" s="368"/>
      <c r="B296" s="47">
        <v>55</v>
      </c>
      <c r="C296" s="353" t="s">
        <v>293</v>
      </c>
      <c r="D296" s="110" t="s">
        <v>565</v>
      </c>
      <c r="E296" s="45"/>
      <c r="F296" s="217"/>
      <c r="G296" s="40"/>
      <c r="H296" s="95">
        <f t="shared" si="18"/>
        <v>0</v>
      </c>
      <c r="I296" s="95"/>
      <c r="J296" s="40" t="e">
        <f t="shared" si="17"/>
        <v>#DIV/0!</v>
      </c>
      <c r="M296" s="218"/>
      <c r="P296" s="218"/>
      <c r="Q296" s="218"/>
      <c r="R296" s="218"/>
    </row>
    <row r="297" spans="1:18" s="112" customFormat="1" x14ac:dyDescent="0.2">
      <c r="A297" s="357"/>
      <c r="B297" s="47">
        <v>57</v>
      </c>
      <c r="C297" s="353" t="s">
        <v>293</v>
      </c>
      <c r="D297" s="110" t="s">
        <v>566</v>
      </c>
      <c r="E297" s="45"/>
      <c r="F297" s="109"/>
      <c r="G297" s="40"/>
      <c r="H297" s="95">
        <f t="shared" si="18"/>
        <v>0</v>
      </c>
      <c r="I297" s="95"/>
      <c r="J297" s="40" t="e">
        <f t="shared" si="17"/>
        <v>#DIV/0!</v>
      </c>
      <c r="M297" s="218"/>
      <c r="P297" s="218"/>
      <c r="Q297" s="218"/>
      <c r="R297" s="218"/>
    </row>
    <row r="298" spans="1:18" s="112" customFormat="1" x14ac:dyDescent="0.2">
      <c r="A298" s="368"/>
      <c r="B298" s="47">
        <v>70</v>
      </c>
      <c r="C298" s="353" t="s">
        <v>293</v>
      </c>
      <c r="D298" s="108" t="s">
        <v>567</v>
      </c>
      <c r="E298" s="45"/>
      <c r="F298" s="217"/>
      <c r="G298" s="40"/>
      <c r="H298" s="95">
        <f t="shared" si="18"/>
        <v>0</v>
      </c>
      <c r="I298" s="95"/>
      <c r="J298" s="40" t="e">
        <f t="shared" si="17"/>
        <v>#DIV/0!</v>
      </c>
      <c r="M298" s="218"/>
      <c r="P298" s="218"/>
      <c r="Q298" s="218"/>
      <c r="R298" s="218"/>
    </row>
    <row r="299" spans="1:18" s="112" customFormat="1" x14ac:dyDescent="0.2">
      <c r="A299" s="357"/>
      <c r="B299" s="47">
        <v>71</v>
      </c>
      <c r="C299" s="353" t="s">
        <v>293</v>
      </c>
      <c r="D299" s="110" t="s">
        <v>568</v>
      </c>
      <c r="E299" s="45"/>
      <c r="F299" s="217"/>
      <c r="G299" s="40"/>
      <c r="H299" s="95">
        <f t="shared" si="18"/>
        <v>0</v>
      </c>
      <c r="I299" s="95"/>
      <c r="J299" s="40" t="e">
        <f t="shared" si="17"/>
        <v>#DIV/0!</v>
      </c>
      <c r="M299" s="218"/>
      <c r="P299" s="218"/>
      <c r="Q299" s="218"/>
      <c r="R299" s="218"/>
    </row>
    <row r="300" spans="1:18" s="112" customFormat="1" x14ac:dyDescent="0.2">
      <c r="A300" s="357"/>
      <c r="B300" s="47"/>
      <c r="C300" s="353">
        <v>13</v>
      </c>
      <c r="D300" s="367" t="s">
        <v>569</v>
      </c>
      <c r="E300" s="45"/>
      <c r="F300" s="217"/>
      <c r="G300" s="40"/>
      <c r="H300" s="95">
        <f t="shared" si="18"/>
        <v>0</v>
      </c>
      <c r="I300" s="95"/>
      <c r="J300" s="40" t="e">
        <f t="shared" si="17"/>
        <v>#DIV/0!</v>
      </c>
      <c r="M300" s="218"/>
      <c r="P300" s="218"/>
      <c r="Q300" s="218"/>
      <c r="R300" s="218"/>
    </row>
    <row r="301" spans="1:18" s="112" customFormat="1" x14ac:dyDescent="0.2">
      <c r="A301" s="357"/>
      <c r="B301" s="47">
        <v>73</v>
      </c>
      <c r="C301" s="353" t="s">
        <v>293</v>
      </c>
      <c r="D301" s="110" t="s">
        <v>570</v>
      </c>
      <c r="E301" s="45"/>
      <c r="F301" s="217"/>
      <c r="G301" s="40"/>
      <c r="H301" s="95">
        <f t="shared" si="18"/>
        <v>0</v>
      </c>
      <c r="I301" s="95"/>
      <c r="J301" s="40" t="e">
        <f t="shared" si="17"/>
        <v>#DIV/0!</v>
      </c>
      <c r="M301" s="218"/>
      <c r="P301" s="218"/>
      <c r="Q301" s="218"/>
      <c r="R301" s="218"/>
    </row>
    <row r="302" spans="1:18" s="112" customFormat="1" x14ac:dyDescent="0.2">
      <c r="A302" s="357"/>
      <c r="B302" s="47"/>
      <c r="C302" s="353">
        <v>13</v>
      </c>
      <c r="D302" s="367" t="s">
        <v>571</v>
      </c>
      <c r="E302" s="45"/>
      <c r="F302" s="217"/>
      <c r="G302" s="40"/>
      <c r="H302" s="95">
        <f t="shared" si="18"/>
        <v>0</v>
      </c>
      <c r="I302" s="95"/>
      <c r="J302" s="40" t="e">
        <f t="shared" si="17"/>
        <v>#DIV/0!</v>
      </c>
      <c r="M302" s="218"/>
      <c r="P302" s="218"/>
      <c r="Q302" s="218"/>
      <c r="R302" s="218"/>
    </row>
    <row r="303" spans="1:18" s="112" customFormat="1" x14ac:dyDescent="0.2">
      <c r="A303" s="357"/>
      <c r="B303" s="47"/>
      <c r="C303" s="353">
        <v>16</v>
      </c>
      <c r="D303" s="367" t="s">
        <v>572</v>
      </c>
      <c r="E303" s="45"/>
      <c r="F303" s="217"/>
      <c r="G303" s="40"/>
      <c r="H303" s="95">
        <f t="shared" si="18"/>
        <v>0</v>
      </c>
      <c r="I303" s="95"/>
      <c r="J303" s="40" t="e">
        <f t="shared" si="17"/>
        <v>#DIV/0!</v>
      </c>
      <c r="M303" s="218"/>
      <c r="P303" s="218"/>
      <c r="Q303" s="218"/>
      <c r="R303" s="218"/>
    </row>
    <row r="304" spans="1:18" s="112" customFormat="1" x14ac:dyDescent="0.2">
      <c r="A304" s="357"/>
      <c r="B304" s="47"/>
      <c r="C304" s="353">
        <v>23</v>
      </c>
      <c r="D304" s="367" t="s">
        <v>573</v>
      </c>
      <c r="E304" s="45"/>
      <c r="F304" s="217"/>
      <c r="G304" s="40"/>
      <c r="H304" s="95">
        <f t="shared" si="18"/>
        <v>0</v>
      </c>
      <c r="I304" s="95"/>
      <c r="J304" s="40" t="e">
        <f t="shared" si="17"/>
        <v>#DIV/0!</v>
      </c>
      <c r="M304" s="218"/>
      <c r="P304" s="218"/>
      <c r="Q304" s="218"/>
      <c r="R304" s="218"/>
    </row>
    <row r="305" spans="1:21" s="112" customFormat="1" x14ac:dyDescent="0.2">
      <c r="A305" s="357"/>
      <c r="B305" s="47">
        <v>75</v>
      </c>
      <c r="C305" s="353" t="s">
        <v>293</v>
      </c>
      <c r="D305" s="110" t="s">
        <v>574</v>
      </c>
      <c r="E305" s="45"/>
      <c r="F305" s="217"/>
      <c r="G305" s="40"/>
      <c r="H305" s="95">
        <f t="shared" si="18"/>
        <v>0</v>
      </c>
      <c r="I305" s="95"/>
      <c r="J305" s="40" t="e">
        <f t="shared" si="17"/>
        <v>#DIV/0!</v>
      </c>
      <c r="M305" s="218"/>
      <c r="P305" s="218"/>
      <c r="Q305" s="218"/>
      <c r="R305" s="218"/>
    </row>
    <row r="306" spans="1:21" s="112" customFormat="1" ht="6.6" customHeight="1" x14ac:dyDescent="0.2">
      <c r="A306" s="357"/>
      <c r="B306" s="47"/>
      <c r="C306" s="47"/>
      <c r="D306" s="44"/>
      <c r="E306" s="45"/>
      <c r="F306" s="109"/>
      <c r="G306" s="40"/>
      <c r="H306" s="95"/>
      <c r="I306" s="95"/>
      <c r="J306" s="40"/>
      <c r="M306" s="218"/>
      <c r="P306" s="218"/>
      <c r="Q306" s="218"/>
      <c r="R306" s="218"/>
    </row>
    <row r="307" spans="1:21" s="119" customFormat="1" ht="12.75" customHeight="1" x14ac:dyDescent="0.2">
      <c r="A307" s="360">
        <v>11</v>
      </c>
      <c r="B307" s="365" t="s">
        <v>293</v>
      </c>
      <c r="C307" s="365" t="s">
        <v>293</v>
      </c>
      <c r="D307" s="124" t="s">
        <v>22</v>
      </c>
      <c r="E307" s="114"/>
      <c r="F307" s="115"/>
      <c r="G307" s="116"/>
      <c r="H307" s="117"/>
      <c r="I307" s="117">
        <f>SUM(H307:H322)</f>
        <v>0</v>
      </c>
      <c r="J307" s="116" t="e">
        <f t="shared" ref="J307:J321" si="19">H307/J$16</f>
        <v>#DIV/0!</v>
      </c>
      <c r="M307" s="248"/>
      <c r="P307" s="248"/>
      <c r="Q307" s="248"/>
      <c r="R307" s="218"/>
      <c r="U307" s="265"/>
    </row>
    <row r="308" spans="1:21" s="112" customFormat="1" ht="12.75" customHeight="1" x14ac:dyDescent="0.2">
      <c r="A308" s="357"/>
      <c r="B308" s="47">
        <v>10</v>
      </c>
      <c r="C308" s="353" t="s">
        <v>293</v>
      </c>
      <c r="D308" s="108" t="s">
        <v>575</v>
      </c>
      <c r="E308" s="45"/>
      <c r="F308" s="109"/>
      <c r="G308" s="40"/>
      <c r="H308" s="95">
        <f>E308*G308</f>
        <v>0</v>
      </c>
      <c r="I308" s="95"/>
      <c r="J308" s="40" t="e">
        <f t="shared" si="19"/>
        <v>#DIV/0!</v>
      </c>
      <c r="M308" s="218"/>
      <c r="P308" s="218"/>
      <c r="Q308" s="218"/>
      <c r="R308" s="218"/>
      <c r="U308" s="264"/>
    </row>
    <row r="309" spans="1:21" s="112" customFormat="1" x14ac:dyDescent="0.2">
      <c r="A309" s="357"/>
      <c r="B309" s="47">
        <v>11</v>
      </c>
      <c r="C309" s="353" t="s">
        <v>293</v>
      </c>
      <c r="D309" s="110" t="s">
        <v>576</v>
      </c>
      <c r="E309" s="45"/>
      <c r="F309" s="217"/>
      <c r="G309" s="40"/>
      <c r="H309" s="95">
        <f t="shared" ref="H309:H321" si="20">E309*G309</f>
        <v>0</v>
      </c>
      <c r="I309" s="95"/>
      <c r="J309" s="40" t="e">
        <f t="shared" si="19"/>
        <v>#DIV/0!</v>
      </c>
      <c r="M309" s="218"/>
      <c r="P309" s="218"/>
      <c r="Q309" s="218"/>
      <c r="R309" s="218"/>
    </row>
    <row r="310" spans="1:21" s="112" customFormat="1" x14ac:dyDescent="0.2">
      <c r="A310" s="357"/>
      <c r="B310" s="47"/>
      <c r="C310" s="353">
        <v>13</v>
      </c>
      <c r="D310" s="367" t="s">
        <v>577</v>
      </c>
      <c r="E310" s="45"/>
      <c r="F310" s="217"/>
      <c r="G310" s="40"/>
      <c r="H310" s="95">
        <f t="shared" si="20"/>
        <v>0</v>
      </c>
      <c r="I310" s="95"/>
      <c r="J310" s="40" t="e">
        <f t="shared" si="19"/>
        <v>#DIV/0!</v>
      </c>
      <c r="M310" s="218"/>
      <c r="P310" s="218"/>
      <c r="Q310" s="218"/>
      <c r="R310" s="218"/>
    </row>
    <row r="311" spans="1:21" s="112" customFormat="1" x14ac:dyDescent="0.2">
      <c r="A311" s="357"/>
      <c r="B311" s="47">
        <v>12</v>
      </c>
      <c r="C311" s="353" t="s">
        <v>293</v>
      </c>
      <c r="D311" s="110" t="s">
        <v>578</v>
      </c>
      <c r="E311" s="45"/>
      <c r="F311" s="217"/>
      <c r="G311" s="40"/>
      <c r="H311" s="95">
        <f t="shared" si="20"/>
        <v>0</v>
      </c>
      <c r="I311" s="95"/>
      <c r="J311" s="40" t="e">
        <f t="shared" si="19"/>
        <v>#DIV/0!</v>
      </c>
      <c r="M311" s="218"/>
      <c r="P311" s="218"/>
      <c r="Q311" s="218"/>
      <c r="R311" s="218"/>
    </row>
    <row r="312" spans="1:21" s="112" customFormat="1" x14ac:dyDescent="0.2">
      <c r="A312" s="357"/>
      <c r="B312" s="47">
        <v>13</v>
      </c>
      <c r="C312" s="353" t="s">
        <v>293</v>
      </c>
      <c r="D312" s="110" t="s">
        <v>48</v>
      </c>
      <c r="E312" s="45"/>
      <c r="F312" s="217"/>
      <c r="G312" s="40"/>
      <c r="H312" s="95">
        <f t="shared" si="20"/>
        <v>0</v>
      </c>
      <c r="I312" s="95"/>
      <c r="J312" s="40" t="e">
        <f t="shared" si="19"/>
        <v>#DIV/0!</v>
      </c>
      <c r="M312" s="218"/>
      <c r="P312" s="218"/>
      <c r="Q312" s="218"/>
      <c r="R312" s="218"/>
    </row>
    <row r="313" spans="1:21" s="112" customFormat="1" x14ac:dyDescent="0.2">
      <c r="A313" s="357"/>
      <c r="B313" s="47">
        <v>14</v>
      </c>
      <c r="C313" s="353" t="s">
        <v>293</v>
      </c>
      <c r="D313" s="110" t="s">
        <v>579</v>
      </c>
      <c r="E313" s="45"/>
      <c r="F313" s="217"/>
      <c r="G313" s="40"/>
      <c r="H313" s="95">
        <f t="shared" si="20"/>
        <v>0</v>
      </c>
      <c r="I313" s="95"/>
      <c r="J313" s="40" t="e">
        <f t="shared" si="19"/>
        <v>#DIV/0!</v>
      </c>
      <c r="M313" s="218"/>
      <c r="P313" s="218"/>
      <c r="Q313" s="218"/>
      <c r="R313" s="218"/>
    </row>
    <row r="314" spans="1:21" s="112" customFormat="1" x14ac:dyDescent="0.2">
      <c r="A314" s="368"/>
      <c r="B314" s="47">
        <v>20</v>
      </c>
      <c r="C314" s="353" t="s">
        <v>293</v>
      </c>
      <c r="D314" s="108" t="s">
        <v>580</v>
      </c>
      <c r="E314" s="45"/>
      <c r="F314" s="217"/>
      <c r="G314" s="40"/>
      <c r="H314" s="95">
        <f t="shared" si="20"/>
        <v>0</v>
      </c>
      <c r="I314" s="95"/>
      <c r="J314" s="40" t="e">
        <f t="shared" si="19"/>
        <v>#DIV/0!</v>
      </c>
      <c r="M314" s="218"/>
      <c r="P314" s="218"/>
      <c r="Q314" s="218"/>
      <c r="R314" s="218"/>
    </row>
    <row r="315" spans="1:21" s="112" customFormat="1" x14ac:dyDescent="0.2">
      <c r="A315" s="368"/>
      <c r="B315" s="47">
        <v>30</v>
      </c>
      <c r="C315" s="353" t="s">
        <v>293</v>
      </c>
      <c r="D315" s="108" t="s">
        <v>581</v>
      </c>
      <c r="E315" s="45"/>
      <c r="F315" s="217"/>
      <c r="G315" s="40"/>
      <c r="H315" s="95">
        <f t="shared" si="20"/>
        <v>0</v>
      </c>
      <c r="I315" s="95"/>
      <c r="J315" s="40" t="e">
        <f t="shared" si="19"/>
        <v>#DIV/0!</v>
      </c>
      <c r="M315" s="218"/>
      <c r="P315" s="218"/>
      <c r="Q315" s="218"/>
      <c r="R315" s="218"/>
    </row>
    <row r="316" spans="1:21" s="112" customFormat="1" x14ac:dyDescent="0.2">
      <c r="A316" s="368"/>
      <c r="B316" s="47">
        <v>40</v>
      </c>
      <c r="C316" s="353" t="s">
        <v>293</v>
      </c>
      <c r="D316" s="108" t="s">
        <v>582</v>
      </c>
      <c r="E316" s="45"/>
      <c r="F316" s="217"/>
      <c r="G316" s="40"/>
      <c r="H316" s="95">
        <f t="shared" si="20"/>
        <v>0</v>
      </c>
      <c r="I316" s="95"/>
      <c r="J316" s="40" t="e">
        <f t="shared" si="19"/>
        <v>#DIV/0!</v>
      </c>
      <c r="M316" s="218"/>
      <c r="P316" s="218"/>
      <c r="Q316" s="218"/>
      <c r="R316" s="218"/>
    </row>
    <row r="317" spans="1:21" s="112" customFormat="1" x14ac:dyDescent="0.2">
      <c r="A317" s="368"/>
      <c r="B317" s="47">
        <v>50</v>
      </c>
      <c r="C317" s="353" t="s">
        <v>293</v>
      </c>
      <c r="D317" s="108" t="s">
        <v>584</v>
      </c>
      <c r="E317" s="45"/>
      <c r="F317" s="217"/>
      <c r="G317" s="40"/>
      <c r="H317" s="95">
        <f t="shared" si="20"/>
        <v>0</v>
      </c>
      <c r="I317" s="95"/>
      <c r="J317" s="40" t="e">
        <f t="shared" si="19"/>
        <v>#DIV/0!</v>
      </c>
      <c r="M317" s="218"/>
      <c r="P317" s="218"/>
      <c r="Q317" s="218"/>
      <c r="R317" s="218"/>
    </row>
    <row r="318" spans="1:21" s="112" customFormat="1" x14ac:dyDescent="0.2">
      <c r="A318" s="357"/>
      <c r="B318" s="47">
        <v>52</v>
      </c>
      <c r="C318" s="353" t="s">
        <v>293</v>
      </c>
      <c r="D318" s="110" t="s">
        <v>583</v>
      </c>
      <c r="E318" s="45"/>
      <c r="F318" s="217"/>
      <c r="G318" s="40"/>
      <c r="H318" s="95">
        <f t="shared" si="20"/>
        <v>0</v>
      </c>
      <c r="I318" s="95"/>
      <c r="J318" s="40" t="e">
        <f t="shared" si="19"/>
        <v>#DIV/0!</v>
      </c>
      <c r="M318" s="218"/>
      <c r="P318" s="218"/>
      <c r="Q318" s="218"/>
      <c r="R318" s="218"/>
    </row>
    <row r="319" spans="1:21" s="112" customFormat="1" x14ac:dyDescent="0.2">
      <c r="A319" s="368"/>
      <c r="B319" s="47">
        <v>80</v>
      </c>
      <c r="C319" s="353" t="s">
        <v>293</v>
      </c>
      <c r="D319" s="108" t="s">
        <v>585</v>
      </c>
      <c r="E319" s="45"/>
      <c r="F319" s="217"/>
      <c r="G319" s="40"/>
      <c r="H319" s="95">
        <f t="shared" si="20"/>
        <v>0</v>
      </c>
      <c r="I319" s="95"/>
      <c r="J319" s="40" t="e">
        <f t="shared" si="19"/>
        <v>#DIV/0!</v>
      </c>
      <c r="M319" s="218"/>
      <c r="P319" s="218"/>
      <c r="Q319" s="218"/>
      <c r="R319" s="218"/>
    </row>
    <row r="320" spans="1:21" s="112" customFormat="1" x14ac:dyDescent="0.2">
      <c r="A320" s="357"/>
      <c r="B320" s="47">
        <v>81</v>
      </c>
      <c r="C320" s="353" t="s">
        <v>293</v>
      </c>
      <c r="D320" s="110" t="s">
        <v>586</v>
      </c>
      <c r="E320" s="45"/>
      <c r="F320" s="217"/>
      <c r="G320" s="40"/>
      <c r="H320" s="95">
        <f t="shared" si="20"/>
        <v>0</v>
      </c>
      <c r="I320" s="95"/>
      <c r="J320" s="40" t="e">
        <f t="shared" si="19"/>
        <v>#DIV/0!</v>
      </c>
      <c r="M320" s="218"/>
      <c r="P320" s="218"/>
      <c r="Q320" s="218"/>
      <c r="R320" s="218"/>
    </row>
    <row r="321" spans="1:21" s="112" customFormat="1" x14ac:dyDescent="0.2">
      <c r="A321" s="357"/>
      <c r="B321" s="47"/>
      <c r="C321" s="353">
        <v>23</v>
      </c>
      <c r="D321" s="367" t="s">
        <v>587</v>
      </c>
      <c r="E321" s="45"/>
      <c r="F321" s="217"/>
      <c r="G321" s="40"/>
      <c r="H321" s="95">
        <f t="shared" si="20"/>
        <v>0</v>
      </c>
      <c r="I321" s="95"/>
      <c r="J321" s="40" t="e">
        <f t="shared" si="19"/>
        <v>#DIV/0!</v>
      </c>
      <c r="M321" s="218"/>
      <c r="P321" s="218"/>
      <c r="Q321" s="218"/>
      <c r="R321" s="218"/>
    </row>
    <row r="322" spans="1:21" s="112" customFormat="1" ht="6.6" customHeight="1" x14ac:dyDescent="0.2">
      <c r="A322" s="357"/>
      <c r="B322" s="47"/>
      <c r="C322" s="47"/>
      <c r="D322" s="44"/>
      <c r="E322" s="45"/>
      <c r="F322" s="109"/>
      <c r="G322" s="40"/>
      <c r="H322" s="95"/>
      <c r="I322" s="95"/>
      <c r="J322" s="40"/>
      <c r="M322" s="218"/>
      <c r="P322" s="218"/>
      <c r="Q322" s="218"/>
      <c r="R322" s="218"/>
    </row>
    <row r="323" spans="1:21" s="119" customFormat="1" ht="12.75" customHeight="1" x14ac:dyDescent="0.2">
      <c r="A323" s="360">
        <v>12</v>
      </c>
      <c r="B323" s="365" t="s">
        <v>293</v>
      </c>
      <c r="C323" s="365" t="s">
        <v>293</v>
      </c>
      <c r="D323" s="124" t="s">
        <v>23</v>
      </c>
      <c r="E323" s="114"/>
      <c r="F323" s="115"/>
      <c r="G323" s="116"/>
      <c r="H323" s="117"/>
      <c r="I323" s="117">
        <f>SUM(H323:H339)</f>
        <v>0</v>
      </c>
      <c r="J323" s="116" t="e">
        <f t="shared" ref="J323:J338" si="21">H323/J$16</f>
        <v>#DIV/0!</v>
      </c>
      <c r="M323" s="248"/>
      <c r="P323" s="248"/>
      <c r="Q323" s="248"/>
      <c r="R323" s="218"/>
      <c r="U323" s="265"/>
    </row>
    <row r="324" spans="1:21" s="112" customFormat="1" ht="12.75" customHeight="1" x14ac:dyDescent="0.2">
      <c r="A324" s="357"/>
      <c r="B324" s="47">
        <v>20</v>
      </c>
      <c r="C324" s="353" t="s">
        <v>293</v>
      </c>
      <c r="D324" s="108" t="s">
        <v>588</v>
      </c>
      <c r="E324" s="45"/>
      <c r="F324" s="109"/>
      <c r="G324" s="40"/>
      <c r="H324" s="95">
        <f>E324*G324</f>
        <v>0</v>
      </c>
      <c r="I324" s="95"/>
      <c r="J324" s="40" t="e">
        <f t="shared" si="21"/>
        <v>#DIV/0!</v>
      </c>
      <c r="M324" s="218"/>
      <c r="P324" s="218"/>
      <c r="Q324" s="218"/>
      <c r="R324" s="218"/>
      <c r="U324" s="264"/>
    </row>
    <row r="325" spans="1:21" s="112" customFormat="1" x14ac:dyDescent="0.2">
      <c r="A325" s="357"/>
      <c r="B325" s="47">
        <v>21</v>
      </c>
      <c r="C325" s="353" t="s">
        <v>293</v>
      </c>
      <c r="D325" s="110" t="s">
        <v>589</v>
      </c>
      <c r="E325" s="45"/>
      <c r="F325" s="217"/>
      <c r="G325" s="40"/>
      <c r="H325" s="95">
        <f t="shared" ref="H325:H338" si="22">E325*G325</f>
        <v>0</v>
      </c>
      <c r="I325" s="95"/>
      <c r="J325" s="40" t="e">
        <f t="shared" si="21"/>
        <v>#DIV/0!</v>
      </c>
      <c r="M325" s="218"/>
      <c r="P325" s="218"/>
      <c r="Q325" s="218"/>
      <c r="R325" s="218"/>
    </row>
    <row r="326" spans="1:21" s="112" customFormat="1" x14ac:dyDescent="0.2">
      <c r="A326" s="357"/>
      <c r="B326" s="47">
        <v>24</v>
      </c>
      <c r="C326" s="353" t="s">
        <v>293</v>
      </c>
      <c r="D326" s="110" t="s">
        <v>590</v>
      </c>
      <c r="E326" s="45"/>
      <c r="F326" s="217"/>
      <c r="G326" s="40"/>
      <c r="H326" s="95">
        <f t="shared" si="22"/>
        <v>0</v>
      </c>
      <c r="I326" s="95"/>
      <c r="J326" s="40" t="e">
        <f t="shared" si="21"/>
        <v>#DIV/0!</v>
      </c>
      <c r="M326" s="218"/>
      <c r="P326" s="218"/>
      <c r="Q326" s="218"/>
      <c r="R326" s="218"/>
    </row>
    <row r="327" spans="1:21" s="112" customFormat="1" x14ac:dyDescent="0.2">
      <c r="A327" s="368"/>
      <c r="B327" s="47">
        <v>30</v>
      </c>
      <c r="C327" s="353" t="s">
        <v>293</v>
      </c>
      <c r="D327" s="108" t="s">
        <v>591</v>
      </c>
      <c r="E327" s="45"/>
      <c r="F327" s="217"/>
      <c r="G327" s="40"/>
      <c r="H327" s="95">
        <f t="shared" si="22"/>
        <v>0</v>
      </c>
      <c r="I327" s="95"/>
      <c r="J327" s="40" t="e">
        <f t="shared" si="21"/>
        <v>#DIV/0!</v>
      </c>
      <c r="M327" s="218"/>
      <c r="P327" s="218"/>
      <c r="Q327" s="218"/>
      <c r="R327" s="218"/>
    </row>
    <row r="328" spans="1:21" s="112" customFormat="1" x14ac:dyDescent="0.2">
      <c r="A328" s="357"/>
      <c r="B328" s="47">
        <v>36</v>
      </c>
      <c r="C328" s="353" t="s">
        <v>293</v>
      </c>
      <c r="D328" s="110" t="s">
        <v>592</v>
      </c>
      <c r="E328" s="45"/>
      <c r="F328" s="217"/>
      <c r="G328" s="40"/>
      <c r="H328" s="95">
        <f t="shared" si="22"/>
        <v>0</v>
      </c>
      <c r="I328" s="95"/>
      <c r="J328" s="40" t="e">
        <f t="shared" si="21"/>
        <v>#DIV/0!</v>
      </c>
      <c r="M328" s="218"/>
      <c r="P328" s="218"/>
      <c r="Q328" s="218"/>
      <c r="R328" s="218"/>
    </row>
    <row r="329" spans="1:21" s="112" customFormat="1" x14ac:dyDescent="0.2">
      <c r="A329" s="357"/>
      <c r="B329" s="47"/>
      <c r="C329" s="353">
        <v>13</v>
      </c>
      <c r="D329" s="367" t="s">
        <v>593</v>
      </c>
      <c r="E329" s="45"/>
      <c r="F329" s="217"/>
      <c r="G329" s="40"/>
      <c r="H329" s="95">
        <f t="shared" si="22"/>
        <v>0</v>
      </c>
      <c r="I329" s="95"/>
      <c r="J329" s="40" t="e">
        <f t="shared" si="21"/>
        <v>#DIV/0!</v>
      </c>
      <c r="M329" s="218"/>
      <c r="P329" s="218"/>
      <c r="Q329" s="218"/>
      <c r="R329" s="218"/>
    </row>
    <row r="330" spans="1:21" s="112" customFormat="1" x14ac:dyDescent="0.2">
      <c r="A330" s="357"/>
      <c r="B330" s="47"/>
      <c r="C330" s="353">
        <v>16</v>
      </c>
      <c r="D330" s="367" t="s">
        <v>594</v>
      </c>
      <c r="E330" s="45"/>
      <c r="F330" s="217"/>
      <c r="G330" s="40"/>
      <c r="H330" s="95">
        <f t="shared" si="22"/>
        <v>0</v>
      </c>
      <c r="I330" s="95"/>
      <c r="J330" s="40" t="e">
        <f t="shared" si="21"/>
        <v>#DIV/0!</v>
      </c>
      <c r="M330" s="218"/>
      <c r="P330" s="218"/>
      <c r="Q330" s="218"/>
      <c r="R330" s="218"/>
    </row>
    <row r="331" spans="1:21" s="112" customFormat="1" x14ac:dyDescent="0.2">
      <c r="A331" s="357"/>
      <c r="B331" s="47"/>
      <c r="C331" s="353">
        <v>19</v>
      </c>
      <c r="D331" s="367" t="s">
        <v>595</v>
      </c>
      <c r="E331" s="45"/>
      <c r="F331" s="217"/>
      <c r="G331" s="40"/>
      <c r="H331" s="95">
        <f t="shared" si="22"/>
        <v>0</v>
      </c>
      <c r="I331" s="95"/>
      <c r="J331" s="40" t="e">
        <f t="shared" si="21"/>
        <v>#DIV/0!</v>
      </c>
      <c r="M331" s="218"/>
      <c r="P331" s="218"/>
      <c r="Q331" s="218"/>
      <c r="R331" s="218"/>
    </row>
    <row r="332" spans="1:21" s="112" customFormat="1" x14ac:dyDescent="0.2">
      <c r="A332" s="357"/>
      <c r="B332" s="47"/>
      <c r="C332" s="353">
        <v>23</v>
      </c>
      <c r="D332" s="367" t="s">
        <v>596</v>
      </c>
      <c r="E332" s="45"/>
      <c r="F332" s="217"/>
      <c r="G332" s="40"/>
      <c r="H332" s="95">
        <f t="shared" si="22"/>
        <v>0</v>
      </c>
      <c r="I332" s="95"/>
      <c r="J332" s="40" t="e">
        <f t="shared" si="21"/>
        <v>#DIV/0!</v>
      </c>
      <c r="M332" s="218"/>
      <c r="P332" s="218"/>
      <c r="Q332" s="218"/>
      <c r="R332" s="218"/>
    </row>
    <row r="333" spans="1:21" s="112" customFormat="1" x14ac:dyDescent="0.2">
      <c r="A333" s="357"/>
      <c r="B333" s="47"/>
      <c r="C333" s="353">
        <v>40</v>
      </c>
      <c r="D333" s="367" t="s">
        <v>597</v>
      </c>
      <c r="E333" s="45"/>
      <c r="F333" s="217"/>
      <c r="G333" s="40"/>
      <c r="H333" s="95">
        <f t="shared" si="22"/>
        <v>0</v>
      </c>
      <c r="I333" s="95"/>
      <c r="J333" s="40" t="e">
        <f t="shared" si="21"/>
        <v>#DIV/0!</v>
      </c>
      <c r="M333" s="218"/>
      <c r="P333" s="218"/>
      <c r="Q333" s="218"/>
      <c r="R333" s="218"/>
    </row>
    <row r="334" spans="1:21" s="112" customFormat="1" x14ac:dyDescent="0.2">
      <c r="A334" s="357"/>
      <c r="B334" s="47"/>
      <c r="C334" s="353">
        <v>61</v>
      </c>
      <c r="D334" s="367" t="s">
        <v>598</v>
      </c>
      <c r="E334" s="45"/>
      <c r="F334" s="217"/>
      <c r="G334" s="40"/>
      <c r="H334" s="95">
        <f t="shared" si="22"/>
        <v>0</v>
      </c>
      <c r="I334" s="95"/>
      <c r="J334" s="40" t="e">
        <f t="shared" si="21"/>
        <v>#DIV/0!</v>
      </c>
      <c r="M334" s="218"/>
      <c r="P334" s="218"/>
      <c r="Q334" s="218"/>
      <c r="R334" s="218"/>
    </row>
    <row r="335" spans="1:21" s="112" customFormat="1" x14ac:dyDescent="0.2">
      <c r="A335" s="368"/>
      <c r="B335" s="47">
        <v>40</v>
      </c>
      <c r="C335" s="353" t="s">
        <v>293</v>
      </c>
      <c r="D335" s="108" t="s">
        <v>599</v>
      </c>
      <c r="E335" s="45"/>
      <c r="F335" s="217"/>
      <c r="G335" s="40"/>
      <c r="H335" s="95">
        <f t="shared" si="22"/>
        <v>0</v>
      </c>
      <c r="I335" s="95"/>
      <c r="J335" s="40" t="e">
        <f t="shared" si="21"/>
        <v>#DIV/0!</v>
      </c>
      <c r="M335" s="218"/>
      <c r="P335" s="218"/>
      <c r="Q335" s="218"/>
      <c r="R335" s="218"/>
    </row>
    <row r="336" spans="1:21" s="112" customFormat="1" x14ac:dyDescent="0.2">
      <c r="A336" s="357"/>
      <c r="B336" s="47">
        <v>48</v>
      </c>
      <c r="C336" s="353" t="s">
        <v>293</v>
      </c>
      <c r="D336" s="110" t="s">
        <v>600</v>
      </c>
      <c r="E336" s="45"/>
      <c r="F336" s="217"/>
      <c r="G336" s="40"/>
      <c r="H336" s="95">
        <f t="shared" si="22"/>
        <v>0</v>
      </c>
      <c r="I336" s="95"/>
      <c r="J336" s="40" t="e">
        <f t="shared" si="21"/>
        <v>#DIV/0!</v>
      </c>
      <c r="M336" s="218"/>
      <c r="P336" s="218"/>
      <c r="Q336" s="218"/>
      <c r="R336" s="218"/>
    </row>
    <row r="337" spans="1:21" s="112" customFormat="1" x14ac:dyDescent="0.2">
      <c r="A337" s="357"/>
      <c r="B337" s="47"/>
      <c r="C337" s="353">
        <v>13</v>
      </c>
      <c r="D337" s="367" t="s">
        <v>601</v>
      </c>
      <c r="E337" s="45"/>
      <c r="F337" s="217"/>
      <c r="G337" s="40"/>
      <c r="H337" s="95">
        <f t="shared" si="22"/>
        <v>0</v>
      </c>
      <c r="I337" s="95"/>
      <c r="J337" s="40" t="e">
        <f t="shared" si="21"/>
        <v>#DIV/0!</v>
      </c>
      <c r="M337" s="218"/>
      <c r="P337" s="218"/>
      <c r="Q337" s="218"/>
      <c r="R337" s="218"/>
    </row>
    <row r="338" spans="1:21" s="112" customFormat="1" x14ac:dyDescent="0.2">
      <c r="A338" s="357"/>
      <c r="B338" s="47"/>
      <c r="C338" s="353">
        <v>16</v>
      </c>
      <c r="D338" s="367" t="s">
        <v>602</v>
      </c>
      <c r="E338" s="45"/>
      <c r="F338" s="217"/>
      <c r="G338" s="40"/>
      <c r="H338" s="95">
        <f t="shared" si="22"/>
        <v>0</v>
      </c>
      <c r="I338" s="95"/>
      <c r="J338" s="40" t="e">
        <f t="shared" si="21"/>
        <v>#DIV/0!</v>
      </c>
      <c r="M338" s="218"/>
      <c r="P338" s="218"/>
      <c r="Q338" s="218"/>
      <c r="R338" s="218"/>
    </row>
    <row r="339" spans="1:21" s="112" customFormat="1" ht="6.6" customHeight="1" x14ac:dyDescent="0.2">
      <c r="A339" s="357"/>
      <c r="B339" s="47"/>
      <c r="C339" s="47"/>
      <c r="D339" s="44"/>
      <c r="E339" s="45"/>
      <c r="F339" s="109"/>
      <c r="G339" s="40"/>
      <c r="H339" s="95"/>
      <c r="I339" s="95"/>
      <c r="J339" s="40"/>
      <c r="M339" s="218"/>
      <c r="P339" s="218"/>
      <c r="Q339" s="218"/>
      <c r="R339" s="218"/>
    </row>
    <row r="340" spans="1:21" s="119" customFormat="1" ht="12.75" customHeight="1" x14ac:dyDescent="0.2">
      <c r="A340" s="360">
        <v>13</v>
      </c>
      <c r="B340" s="365" t="s">
        <v>293</v>
      </c>
      <c r="C340" s="365" t="s">
        <v>293</v>
      </c>
      <c r="D340" s="124" t="s">
        <v>24</v>
      </c>
      <c r="E340" s="114"/>
      <c r="F340" s="115"/>
      <c r="G340" s="116"/>
      <c r="H340" s="117"/>
      <c r="I340" s="117">
        <f>SUM(H340:H344)</f>
        <v>0</v>
      </c>
      <c r="J340" s="116" t="e">
        <f>H340/J$16</f>
        <v>#DIV/0!</v>
      </c>
      <c r="M340" s="248"/>
      <c r="P340" s="248"/>
      <c r="Q340" s="248"/>
      <c r="R340" s="218"/>
      <c r="U340" s="265"/>
    </row>
    <row r="341" spans="1:21" s="112" customFormat="1" ht="12.75" customHeight="1" x14ac:dyDescent="0.2">
      <c r="A341" s="357"/>
      <c r="B341" s="47">
        <v>10</v>
      </c>
      <c r="C341" s="353" t="s">
        <v>293</v>
      </c>
      <c r="D341" s="108" t="s">
        <v>603</v>
      </c>
      <c r="E341" s="45"/>
      <c r="F341" s="109"/>
      <c r="G341" s="40"/>
      <c r="H341" s="95">
        <f>E341*G341</f>
        <v>0</v>
      </c>
      <c r="I341" s="95"/>
      <c r="J341" s="40" t="e">
        <f>H341/J$16</f>
        <v>#DIV/0!</v>
      </c>
      <c r="M341" s="218"/>
      <c r="P341" s="218"/>
      <c r="Q341" s="218"/>
      <c r="R341" s="218"/>
      <c r="U341" s="264"/>
    </row>
    <row r="342" spans="1:21" s="112" customFormat="1" x14ac:dyDescent="0.2">
      <c r="A342" s="357"/>
      <c r="B342" s="47">
        <v>11</v>
      </c>
      <c r="C342" s="353" t="s">
        <v>293</v>
      </c>
      <c r="D342" s="110" t="s">
        <v>604</v>
      </c>
      <c r="E342" s="45"/>
      <c r="F342" s="217"/>
      <c r="G342" s="40"/>
      <c r="H342" s="95">
        <f t="shared" ref="H342:H343" si="23">E342*G342</f>
        <v>0</v>
      </c>
      <c r="I342" s="95"/>
      <c r="J342" s="40" t="e">
        <f>H342/J$16</f>
        <v>#DIV/0!</v>
      </c>
      <c r="M342" s="218"/>
      <c r="P342" s="218"/>
      <c r="Q342" s="218"/>
      <c r="R342" s="218"/>
    </row>
    <row r="343" spans="1:21" s="112" customFormat="1" x14ac:dyDescent="0.2">
      <c r="A343" s="357"/>
      <c r="B343" s="47">
        <v>12</v>
      </c>
      <c r="C343" s="353" t="s">
        <v>293</v>
      </c>
      <c r="D343" s="110" t="s">
        <v>605</v>
      </c>
      <c r="E343" s="45"/>
      <c r="F343" s="217"/>
      <c r="G343" s="40"/>
      <c r="H343" s="95">
        <f t="shared" si="23"/>
        <v>0</v>
      </c>
      <c r="I343" s="95"/>
      <c r="J343" s="40" t="e">
        <f>H343/J$16</f>
        <v>#DIV/0!</v>
      </c>
      <c r="M343" s="218"/>
      <c r="P343" s="218"/>
      <c r="Q343" s="218"/>
      <c r="R343" s="218"/>
    </row>
    <row r="344" spans="1:21" s="112" customFormat="1" ht="6.6" customHeight="1" x14ac:dyDescent="0.2">
      <c r="A344" s="357"/>
      <c r="B344" s="47"/>
      <c r="C344" s="47"/>
      <c r="D344" s="44"/>
      <c r="E344" s="45"/>
      <c r="F344" s="109"/>
      <c r="G344" s="40"/>
      <c r="H344" s="95"/>
      <c r="I344" s="95"/>
      <c r="J344" s="40"/>
      <c r="M344" s="218"/>
      <c r="P344" s="218"/>
      <c r="Q344" s="218"/>
      <c r="R344" s="218"/>
    </row>
    <row r="345" spans="1:21" s="119" customFormat="1" ht="12.75" customHeight="1" x14ac:dyDescent="0.2">
      <c r="A345" s="360">
        <v>14</v>
      </c>
      <c r="B345" s="365" t="s">
        <v>293</v>
      </c>
      <c r="C345" s="365" t="s">
        <v>293</v>
      </c>
      <c r="D345" s="124" t="s">
        <v>606</v>
      </c>
      <c r="E345" s="114"/>
      <c r="F345" s="115"/>
      <c r="G345" s="116"/>
      <c r="H345" s="117"/>
      <c r="I345" s="117">
        <f>SUM(H345:H359)</f>
        <v>0</v>
      </c>
      <c r="J345" s="116" t="e">
        <f t="shared" ref="J345:J358" si="24">H345/J$16</f>
        <v>#DIV/0!</v>
      </c>
      <c r="M345" s="248"/>
      <c r="P345" s="248"/>
      <c r="Q345" s="248"/>
      <c r="R345" s="218"/>
      <c r="U345" s="265"/>
    </row>
    <row r="346" spans="1:21" s="112" customFormat="1" ht="12.75" customHeight="1" x14ac:dyDescent="0.2">
      <c r="A346" s="357"/>
      <c r="B346" s="47">
        <v>10</v>
      </c>
      <c r="C346" s="353" t="s">
        <v>293</v>
      </c>
      <c r="D346" s="108" t="s">
        <v>255</v>
      </c>
      <c r="E346" s="45"/>
      <c r="F346" s="109"/>
      <c r="G346" s="40"/>
      <c r="H346" s="95">
        <f>E346*G346</f>
        <v>0</v>
      </c>
      <c r="I346" s="95"/>
      <c r="J346" s="40" t="e">
        <f t="shared" si="24"/>
        <v>#DIV/0!</v>
      </c>
      <c r="M346" s="218"/>
      <c r="P346" s="218"/>
      <c r="Q346" s="218"/>
      <c r="R346" s="218"/>
      <c r="U346" s="264"/>
    </row>
    <row r="347" spans="1:21" s="112" customFormat="1" x14ac:dyDescent="0.2">
      <c r="A347" s="368"/>
      <c r="B347" s="47">
        <v>20</v>
      </c>
      <c r="C347" s="353" t="s">
        <v>293</v>
      </c>
      <c r="D347" s="108" t="s">
        <v>25</v>
      </c>
      <c r="E347" s="45"/>
      <c r="F347" s="217"/>
      <c r="G347" s="40"/>
      <c r="H347" s="95">
        <f t="shared" ref="H347:H358" si="25">E347*G347</f>
        <v>0</v>
      </c>
      <c r="I347" s="95"/>
      <c r="J347" s="40" t="e">
        <f t="shared" si="24"/>
        <v>#DIV/0!</v>
      </c>
      <c r="M347" s="218"/>
      <c r="P347" s="218"/>
      <c r="Q347" s="218"/>
      <c r="R347" s="218"/>
    </row>
    <row r="348" spans="1:21" s="112" customFormat="1" x14ac:dyDescent="0.2">
      <c r="A348" s="357"/>
      <c r="B348" s="47">
        <v>21</v>
      </c>
      <c r="C348" s="353" t="s">
        <v>293</v>
      </c>
      <c r="D348" s="110" t="s">
        <v>608</v>
      </c>
      <c r="E348" s="45"/>
      <c r="F348" s="217"/>
      <c r="G348" s="40"/>
      <c r="H348" s="95">
        <f t="shared" si="25"/>
        <v>0</v>
      </c>
      <c r="I348" s="95"/>
      <c r="J348" s="40" t="e">
        <f t="shared" si="24"/>
        <v>#DIV/0!</v>
      </c>
      <c r="M348" s="218"/>
      <c r="P348" s="218"/>
      <c r="Q348" s="218"/>
      <c r="R348" s="218"/>
    </row>
    <row r="349" spans="1:21" s="112" customFormat="1" x14ac:dyDescent="0.2">
      <c r="A349" s="357"/>
      <c r="B349" s="47">
        <v>24</v>
      </c>
      <c r="C349" s="353" t="s">
        <v>293</v>
      </c>
      <c r="D349" s="110" t="s">
        <v>607</v>
      </c>
      <c r="E349" s="45"/>
      <c r="F349" s="217"/>
      <c r="G349" s="40"/>
      <c r="H349" s="95">
        <f t="shared" si="25"/>
        <v>0</v>
      </c>
      <c r="I349" s="95"/>
      <c r="J349" s="40" t="e">
        <f t="shared" si="24"/>
        <v>#DIV/0!</v>
      </c>
      <c r="M349" s="218"/>
      <c r="P349" s="218"/>
      <c r="Q349" s="218"/>
      <c r="R349" s="218"/>
    </row>
    <row r="350" spans="1:21" s="112" customFormat="1" x14ac:dyDescent="0.2">
      <c r="A350" s="357"/>
      <c r="B350" s="47">
        <v>27</v>
      </c>
      <c r="C350" s="353" t="s">
        <v>293</v>
      </c>
      <c r="D350" s="110" t="s">
        <v>609</v>
      </c>
      <c r="E350" s="45"/>
      <c r="F350" s="217"/>
      <c r="G350" s="40"/>
      <c r="H350" s="95">
        <f t="shared" si="25"/>
        <v>0</v>
      </c>
      <c r="I350" s="95"/>
      <c r="J350" s="40" t="e">
        <f t="shared" si="24"/>
        <v>#DIV/0!</v>
      </c>
      <c r="M350" s="218"/>
      <c r="P350" s="218"/>
      <c r="Q350" s="218"/>
      <c r="R350" s="218"/>
    </row>
    <row r="351" spans="1:21" s="112" customFormat="1" x14ac:dyDescent="0.2">
      <c r="A351" s="368"/>
      <c r="B351" s="47">
        <v>30</v>
      </c>
      <c r="C351" s="353" t="s">
        <v>293</v>
      </c>
      <c r="D351" s="108" t="s">
        <v>610</v>
      </c>
      <c r="E351" s="45"/>
      <c r="F351" s="217"/>
      <c r="G351" s="40"/>
      <c r="H351" s="95">
        <f t="shared" si="25"/>
        <v>0</v>
      </c>
      <c r="I351" s="95"/>
      <c r="J351" s="40" t="e">
        <f t="shared" si="24"/>
        <v>#DIV/0!</v>
      </c>
      <c r="M351" s="218"/>
      <c r="P351" s="218"/>
      <c r="Q351" s="218"/>
      <c r="R351" s="218"/>
    </row>
    <row r="352" spans="1:21" s="112" customFormat="1" x14ac:dyDescent="0.2">
      <c r="A352" s="357"/>
      <c r="B352" s="47">
        <v>31</v>
      </c>
      <c r="C352" s="353" t="s">
        <v>293</v>
      </c>
      <c r="D352" s="110" t="s">
        <v>611</v>
      </c>
      <c r="E352" s="45"/>
      <c r="F352" s="217"/>
      <c r="G352" s="40"/>
      <c r="H352" s="95">
        <f t="shared" si="25"/>
        <v>0</v>
      </c>
      <c r="I352" s="95"/>
      <c r="J352" s="40" t="e">
        <f t="shared" si="24"/>
        <v>#DIV/0!</v>
      </c>
      <c r="M352" s="218"/>
      <c r="P352" s="218"/>
      <c r="Q352" s="218"/>
      <c r="R352" s="218"/>
    </row>
    <row r="353" spans="1:21" s="112" customFormat="1" x14ac:dyDescent="0.2">
      <c r="A353" s="357"/>
      <c r="B353" s="47">
        <v>40</v>
      </c>
      <c r="C353" s="353" t="s">
        <v>293</v>
      </c>
      <c r="D353" s="108" t="s">
        <v>612</v>
      </c>
      <c r="E353" s="45"/>
      <c r="F353" s="217"/>
      <c r="G353" s="40"/>
      <c r="H353" s="95">
        <f t="shared" si="25"/>
        <v>0</v>
      </c>
      <c r="I353" s="95"/>
      <c r="J353" s="40" t="e">
        <f t="shared" si="24"/>
        <v>#DIV/0!</v>
      </c>
      <c r="M353" s="218"/>
      <c r="P353" s="218"/>
      <c r="Q353" s="218"/>
      <c r="R353" s="218"/>
    </row>
    <row r="354" spans="1:21" s="112" customFormat="1" x14ac:dyDescent="0.2">
      <c r="A354" s="357"/>
      <c r="B354" s="47">
        <v>42</v>
      </c>
      <c r="C354" s="353" t="s">
        <v>293</v>
      </c>
      <c r="D354" s="110" t="s">
        <v>613</v>
      </c>
      <c r="E354" s="45"/>
      <c r="F354" s="217"/>
      <c r="G354" s="40"/>
      <c r="H354" s="95">
        <f t="shared" si="25"/>
        <v>0</v>
      </c>
      <c r="I354" s="95"/>
      <c r="J354" s="40" t="e">
        <f t="shared" si="24"/>
        <v>#DIV/0!</v>
      </c>
      <c r="M354" s="218"/>
      <c r="P354" s="218"/>
      <c r="Q354" s="218"/>
      <c r="R354" s="218"/>
    </row>
    <row r="355" spans="1:21" s="112" customFormat="1" x14ac:dyDescent="0.2">
      <c r="A355" s="368"/>
      <c r="B355" s="47">
        <v>90</v>
      </c>
      <c r="C355" s="353" t="s">
        <v>293</v>
      </c>
      <c r="D355" s="108" t="s">
        <v>614</v>
      </c>
      <c r="E355" s="45"/>
      <c r="F355" s="217"/>
      <c r="G355" s="40"/>
      <c r="H355" s="95">
        <f t="shared" si="25"/>
        <v>0</v>
      </c>
      <c r="I355" s="95"/>
      <c r="J355" s="40" t="e">
        <f t="shared" si="24"/>
        <v>#DIV/0!</v>
      </c>
      <c r="M355" s="218"/>
      <c r="P355" s="218"/>
      <c r="Q355" s="218"/>
      <c r="R355" s="218"/>
    </row>
    <row r="356" spans="1:21" s="112" customFormat="1" x14ac:dyDescent="0.2">
      <c r="A356" s="357"/>
      <c r="B356" s="47">
        <v>91</v>
      </c>
      <c r="C356" s="353" t="s">
        <v>293</v>
      </c>
      <c r="D356" s="110" t="s">
        <v>615</v>
      </c>
      <c r="E356" s="45"/>
      <c r="F356" s="217"/>
      <c r="G356" s="40"/>
      <c r="H356" s="95">
        <f t="shared" si="25"/>
        <v>0</v>
      </c>
      <c r="I356" s="95"/>
      <c r="J356" s="40" t="e">
        <f t="shared" si="24"/>
        <v>#DIV/0!</v>
      </c>
      <c r="M356" s="218"/>
      <c r="P356" s="218"/>
      <c r="Q356" s="218"/>
      <c r="R356" s="218"/>
    </row>
    <row r="357" spans="1:21" s="112" customFormat="1" x14ac:dyDescent="0.2">
      <c r="A357" s="357"/>
      <c r="B357" s="47"/>
      <c r="C357" s="353">
        <v>33</v>
      </c>
      <c r="D357" s="367" t="s">
        <v>616</v>
      </c>
      <c r="E357" s="45"/>
      <c r="F357" s="217"/>
      <c r="G357" s="40"/>
      <c r="H357" s="95">
        <f t="shared" si="25"/>
        <v>0</v>
      </c>
      <c r="I357" s="95"/>
      <c r="J357" s="40" t="e">
        <f t="shared" si="24"/>
        <v>#DIV/0!</v>
      </c>
      <c r="M357" s="218"/>
      <c r="P357" s="218"/>
      <c r="Q357" s="218"/>
      <c r="R357" s="218"/>
    </row>
    <row r="358" spans="1:21" s="112" customFormat="1" x14ac:dyDescent="0.2">
      <c r="A358" s="357"/>
      <c r="B358" s="47"/>
      <c r="C358" s="353">
        <v>82</v>
      </c>
      <c r="D358" s="367" t="s">
        <v>617</v>
      </c>
      <c r="E358" s="45"/>
      <c r="F358" s="217"/>
      <c r="G358" s="40"/>
      <c r="H358" s="95">
        <f t="shared" si="25"/>
        <v>0</v>
      </c>
      <c r="I358" s="95"/>
      <c r="J358" s="40" t="e">
        <f t="shared" si="24"/>
        <v>#DIV/0!</v>
      </c>
      <c r="M358" s="218"/>
      <c r="P358" s="218"/>
      <c r="Q358" s="218"/>
      <c r="R358" s="218"/>
    </row>
    <row r="359" spans="1:21" s="112" customFormat="1" ht="6.6" customHeight="1" x14ac:dyDescent="0.2">
      <c r="A359" s="357"/>
      <c r="B359" s="47"/>
      <c r="C359" s="47"/>
      <c r="D359" s="44"/>
      <c r="E359" s="45"/>
      <c r="F359" s="109"/>
      <c r="G359" s="40"/>
      <c r="H359" s="95"/>
      <c r="I359" s="95"/>
      <c r="J359" s="40"/>
      <c r="M359" s="218"/>
      <c r="P359" s="218"/>
      <c r="Q359" s="218"/>
      <c r="R359" s="218"/>
    </row>
    <row r="360" spans="1:21" s="119" customFormat="1" ht="12.75" customHeight="1" x14ac:dyDescent="0.2">
      <c r="A360" s="360">
        <v>21</v>
      </c>
      <c r="B360" s="365" t="s">
        <v>293</v>
      </c>
      <c r="C360" s="365" t="s">
        <v>293</v>
      </c>
      <c r="D360" s="124" t="s">
        <v>618</v>
      </c>
      <c r="E360" s="114"/>
      <c r="F360" s="115"/>
      <c r="G360" s="116"/>
      <c r="H360" s="117"/>
      <c r="I360" s="117">
        <f>SUM(H360:H365)</f>
        <v>0</v>
      </c>
      <c r="J360" s="116" t="e">
        <f>H360/J$16</f>
        <v>#DIV/0!</v>
      </c>
      <c r="M360" s="248"/>
      <c r="P360" s="248"/>
      <c r="Q360" s="248"/>
      <c r="R360" s="218"/>
      <c r="U360" s="265"/>
    </row>
    <row r="361" spans="1:21" s="112" customFormat="1" ht="12.75" customHeight="1" x14ac:dyDescent="0.2">
      <c r="A361" s="357"/>
      <c r="B361" s="47">
        <v>10</v>
      </c>
      <c r="C361" s="353" t="s">
        <v>293</v>
      </c>
      <c r="D361" s="108" t="s">
        <v>619</v>
      </c>
      <c r="E361" s="45"/>
      <c r="F361" s="109"/>
      <c r="G361" s="40"/>
      <c r="H361" s="95">
        <f>E361*G361</f>
        <v>0</v>
      </c>
      <c r="I361" s="95"/>
      <c r="J361" s="40" t="e">
        <f>H361/J$16</f>
        <v>#DIV/0!</v>
      </c>
      <c r="M361" s="218"/>
      <c r="P361" s="218"/>
      <c r="Q361" s="218"/>
      <c r="R361" s="218"/>
      <c r="U361" s="264"/>
    </row>
    <row r="362" spans="1:21" s="112" customFormat="1" x14ac:dyDescent="0.2">
      <c r="A362" s="357"/>
      <c r="B362" s="47">
        <v>13</v>
      </c>
      <c r="C362" s="353" t="s">
        <v>293</v>
      </c>
      <c r="D362" s="110" t="s">
        <v>620</v>
      </c>
      <c r="E362" s="45"/>
      <c r="F362" s="217"/>
      <c r="G362" s="40"/>
      <c r="H362" s="95">
        <f t="shared" ref="H362:H364" si="26">E362*G362</f>
        <v>0</v>
      </c>
      <c r="I362" s="95"/>
      <c r="J362" s="40" t="e">
        <f>H362/J$16</f>
        <v>#DIV/0!</v>
      </c>
      <c r="M362" s="218"/>
      <c r="P362" s="218"/>
      <c r="Q362" s="218"/>
      <c r="R362" s="218"/>
    </row>
    <row r="363" spans="1:21" s="112" customFormat="1" x14ac:dyDescent="0.2">
      <c r="A363" s="357"/>
      <c r="B363" s="47">
        <v>16</v>
      </c>
      <c r="C363" s="353" t="s">
        <v>293</v>
      </c>
      <c r="D363" s="110" t="s">
        <v>621</v>
      </c>
      <c r="E363" s="45"/>
      <c r="F363" s="217"/>
      <c r="G363" s="40"/>
      <c r="H363" s="95">
        <f t="shared" si="26"/>
        <v>0</v>
      </c>
      <c r="I363" s="95"/>
      <c r="J363" s="40" t="e">
        <f>H363/J$16</f>
        <v>#DIV/0!</v>
      </c>
      <c r="M363" s="218"/>
      <c r="P363" s="218"/>
      <c r="Q363" s="218"/>
      <c r="R363" s="218"/>
    </row>
    <row r="364" spans="1:21" s="112" customFormat="1" x14ac:dyDescent="0.2">
      <c r="A364" s="368"/>
      <c r="B364" s="47">
        <v>20</v>
      </c>
      <c r="C364" s="353" t="s">
        <v>293</v>
      </c>
      <c r="D364" s="108" t="s">
        <v>622</v>
      </c>
      <c r="E364" s="45"/>
      <c r="F364" s="217"/>
      <c r="G364" s="40"/>
      <c r="H364" s="95">
        <f t="shared" si="26"/>
        <v>0</v>
      </c>
      <c r="I364" s="95"/>
      <c r="J364" s="40" t="e">
        <f>H364/J$16</f>
        <v>#DIV/0!</v>
      </c>
      <c r="M364" s="218"/>
      <c r="P364" s="218"/>
      <c r="Q364" s="218"/>
      <c r="R364" s="218"/>
    </row>
    <row r="365" spans="1:21" s="112" customFormat="1" ht="6.6" customHeight="1" x14ac:dyDescent="0.2">
      <c r="A365" s="357"/>
      <c r="B365" s="47"/>
      <c r="C365" s="47"/>
      <c r="D365" s="44"/>
      <c r="E365" s="45"/>
      <c r="F365" s="109"/>
      <c r="G365" s="40"/>
      <c r="H365" s="95"/>
      <c r="I365" s="95"/>
      <c r="J365" s="40"/>
      <c r="M365" s="218"/>
      <c r="P365" s="218"/>
      <c r="Q365" s="218"/>
      <c r="R365" s="218"/>
    </row>
    <row r="366" spans="1:21" s="119" customFormat="1" ht="12.75" customHeight="1" x14ac:dyDescent="0.2">
      <c r="A366" s="360">
        <v>22</v>
      </c>
      <c r="B366" s="365" t="s">
        <v>293</v>
      </c>
      <c r="C366" s="365" t="s">
        <v>293</v>
      </c>
      <c r="D366" s="124" t="s">
        <v>28</v>
      </c>
      <c r="E366" s="114"/>
      <c r="F366" s="115"/>
      <c r="G366" s="116"/>
      <c r="H366" s="117"/>
      <c r="I366" s="117">
        <f>SUM(H366:H374)</f>
        <v>0</v>
      </c>
      <c r="J366" s="116" t="e">
        <f t="shared" ref="J366:J373" si="27">H366/J$16</f>
        <v>#DIV/0!</v>
      </c>
      <c r="M366" s="248"/>
      <c r="P366" s="248"/>
      <c r="Q366" s="248"/>
      <c r="R366" s="218"/>
      <c r="U366" s="265"/>
    </row>
    <row r="367" spans="1:21" s="112" customFormat="1" ht="12.75" customHeight="1" x14ac:dyDescent="0.2">
      <c r="A367" s="357"/>
      <c r="B367" s="47">
        <v>10</v>
      </c>
      <c r="C367" s="353" t="s">
        <v>293</v>
      </c>
      <c r="D367" s="108" t="s">
        <v>623</v>
      </c>
      <c r="E367" s="45"/>
      <c r="F367" s="109"/>
      <c r="G367" s="40"/>
      <c r="H367" s="95">
        <f>E367*G367</f>
        <v>0</v>
      </c>
      <c r="I367" s="95"/>
      <c r="J367" s="40" t="e">
        <f t="shared" si="27"/>
        <v>#DIV/0!</v>
      </c>
      <c r="M367" s="218"/>
      <c r="P367" s="218"/>
      <c r="Q367" s="218"/>
      <c r="R367" s="218"/>
      <c r="U367" s="264"/>
    </row>
    <row r="368" spans="1:21" s="112" customFormat="1" x14ac:dyDescent="0.2">
      <c r="A368" s="357"/>
      <c r="B368" s="47">
        <v>11</v>
      </c>
      <c r="C368" s="353" t="s">
        <v>293</v>
      </c>
      <c r="D368" s="110" t="s">
        <v>624</v>
      </c>
      <c r="E368" s="45"/>
      <c r="F368" s="217"/>
      <c r="G368" s="40"/>
      <c r="H368" s="95">
        <f t="shared" ref="H368:H373" si="28">E368*G368</f>
        <v>0</v>
      </c>
      <c r="I368" s="95"/>
      <c r="J368" s="40" t="e">
        <f t="shared" si="27"/>
        <v>#DIV/0!</v>
      </c>
      <c r="M368" s="218"/>
      <c r="P368" s="218"/>
      <c r="Q368" s="218"/>
      <c r="R368" s="218"/>
    </row>
    <row r="369" spans="1:21" s="112" customFormat="1" x14ac:dyDescent="0.2">
      <c r="A369" s="357"/>
      <c r="B369" s="47">
        <v>13</v>
      </c>
      <c r="C369" s="353" t="s">
        <v>293</v>
      </c>
      <c r="D369" s="110" t="s">
        <v>625</v>
      </c>
      <c r="E369" s="45"/>
      <c r="F369" s="217"/>
      <c r="G369" s="40"/>
      <c r="H369" s="95">
        <f t="shared" si="28"/>
        <v>0</v>
      </c>
      <c r="I369" s="95"/>
      <c r="J369" s="40" t="e">
        <f t="shared" si="27"/>
        <v>#DIV/0!</v>
      </c>
      <c r="M369" s="218"/>
      <c r="P369" s="218"/>
      <c r="Q369" s="218"/>
      <c r="R369" s="218"/>
    </row>
    <row r="370" spans="1:21" s="112" customFormat="1" x14ac:dyDescent="0.2">
      <c r="A370" s="357"/>
      <c r="B370" s="47">
        <v>14</v>
      </c>
      <c r="C370" s="353" t="s">
        <v>293</v>
      </c>
      <c r="D370" s="110" t="s">
        <v>626</v>
      </c>
      <c r="E370" s="45"/>
      <c r="F370" s="217"/>
      <c r="G370" s="40"/>
      <c r="H370" s="95">
        <f t="shared" si="28"/>
        <v>0</v>
      </c>
      <c r="I370" s="95"/>
      <c r="J370" s="40" t="e">
        <f t="shared" si="27"/>
        <v>#DIV/0!</v>
      </c>
      <c r="M370" s="218"/>
      <c r="P370" s="218"/>
      <c r="Q370" s="218"/>
      <c r="R370" s="218"/>
    </row>
    <row r="371" spans="1:21" s="112" customFormat="1" x14ac:dyDescent="0.2">
      <c r="A371" s="357"/>
      <c r="B371" s="47">
        <v>15</v>
      </c>
      <c r="C371" s="353" t="s">
        <v>293</v>
      </c>
      <c r="D371" s="110" t="s">
        <v>627</v>
      </c>
      <c r="E371" s="45"/>
      <c r="F371" s="217"/>
      <c r="G371" s="40"/>
      <c r="H371" s="95">
        <f t="shared" si="28"/>
        <v>0</v>
      </c>
      <c r="I371" s="95"/>
      <c r="J371" s="40" t="e">
        <f t="shared" si="27"/>
        <v>#DIV/0!</v>
      </c>
      <c r="M371" s="218"/>
      <c r="P371" s="218"/>
      <c r="Q371" s="218"/>
      <c r="R371" s="218"/>
    </row>
    <row r="372" spans="1:21" s="112" customFormat="1" x14ac:dyDescent="0.2">
      <c r="A372" s="368"/>
      <c r="B372" s="47">
        <v>30</v>
      </c>
      <c r="C372" s="353" t="s">
        <v>293</v>
      </c>
      <c r="D372" s="108" t="s">
        <v>628</v>
      </c>
      <c r="E372" s="45"/>
      <c r="F372" s="217"/>
      <c r="G372" s="40"/>
      <c r="H372" s="95">
        <f t="shared" si="28"/>
        <v>0</v>
      </c>
      <c r="I372" s="95"/>
      <c r="J372" s="40" t="e">
        <f t="shared" si="27"/>
        <v>#DIV/0!</v>
      </c>
      <c r="M372" s="218"/>
      <c r="P372" s="218"/>
      <c r="Q372" s="218"/>
      <c r="R372" s="218"/>
    </row>
    <row r="373" spans="1:21" s="112" customFormat="1" x14ac:dyDescent="0.2">
      <c r="A373" s="368"/>
      <c r="B373" s="47">
        <v>40</v>
      </c>
      <c r="C373" s="353" t="s">
        <v>293</v>
      </c>
      <c r="D373" s="108" t="s">
        <v>629</v>
      </c>
      <c r="E373" s="45"/>
      <c r="F373" s="217"/>
      <c r="G373" s="40"/>
      <c r="H373" s="95">
        <f t="shared" si="28"/>
        <v>0</v>
      </c>
      <c r="I373" s="95"/>
      <c r="J373" s="40" t="e">
        <f t="shared" si="27"/>
        <v>#DIV/0!</v>
      </c>
      <c r="M373" s="218"/>
      <c r="P373" s="218"/>
      <c r="Q373" s="218"/>
      <c r="R373" s="218"/>
    </row>
    <row r="374" spans="1:21" s="112" customFormat="1" ht="6.6" customHeight="1" x14ac:dyDescent="0.2">
      <c r="A374" s="357"/>
      <c r="B374" s="47"/>
      <c r="C374" s="47"/>
      <c r="D374" s="44"/>
      <c r="E374" s="45"/>
      <c r="F374" s="109"/>
      <c r="G374" s="40"/>
      <c r="H374" s="95"/>
      <c r="I374" s="95"/>
      <c r="J374" s="40"/>
      <c r="M374" s="218"/>
      <c r="P374" s="218"/>
      <c r="Q374" s="218"/>
      <c r="R374" s="218"/>
    </row>
    <row r="375" spans="1:21" s="119" customFormat="1" ht="12.75" customHeight="1" x14ac:dyDescent="0.2">
      <c r="A375" s="360">
        <v>23</v>
      </c>
      <c r="B375" s="365" t="s">
        <v>293</v>
      </c>
      <c r="C375" s="365" t="s">
        <v>293</v>
      </c>
      <c r="D375" s="124" t="s">
        <v>630</v>
      </c>
      <c r="E375" s="114"/>
      <c r="F375" s="115"/>
      <c r="G375" s="116"/>
      <c r="H375" s="117"/>
      <c r="I375" s="117">
        <f>SUM(H375:H383)</f>
        <v>0</v>
      </c>
      <c r="J375" s="116" t="e">
        <f t="shared" ref="J375:J382" si="29">H375/J$16</f>
        <v>#DIV/0!</v>
      </c>
      <c r="M375" s="248"/>
      <c r="P375" s="248"/>
      <c r="Q375" s="248"/>
      <c r="R375" s="218"/>
      <c r="U375" s="265"/>
    </row>
    <row r="376" spans="1:21" s="112" customFormat="1" ht="12.75" customHeight="1" x14ac:dyDescent="0.2">
      <c r="A376" s="357"/>
      <c r="B376" s="47">
        <v>10</v>
      </c>
      <c r="C376" s="353" t="s">
        <v>293</v>
      </c>
      <c r="D376" s="108" t="s">
        <v>631</v>
      </c>
      <c r="E376" s="45"/>
      <c r="F376" s="109"/>
      <c r="G376" s="40"/>
      <c r="H376" s="95">
        <f>E376*G376</f>
        <v>0</v>
      </c>
      <c r="I376" s="95"/>
      <c r="J376" s="40" t="e">
        <f t="shared" si="29"/>
        <v>#DIV/0!</v>
      </c>
      <c r="M376" s="218"/>
      <c r="P376" s="218"/>
      <c r="Q376" s="218"/>
      <c r="R376" s="218"/>
      <c r="U376" s="264"/>
    </row>
    <row r="377" spans="1:21" s="112" customFormat="1" x14ac:dyDescent="0.2">
      <c r="A377" s="368"/>
      <c r="B377" s="47">
        <v>20</v>
      </c>
      <c r="C377" s="353" t="s">
        <v>293</v>
      </c>
      <c r="D377" s="108" t="s">
        <v>632</v>
      </c>
      <c r="E377" s="45"/>
      <c r="F377" s="217"/>
      <c r="G377" s="40"/>
      <c r="H377" s="95">
        <f t="shared" ref="H377:H382" si="30">E377*G377</f>
        <v>0</v>
      </c>
      <c r="I377" s="95"/>
      <c r="J377" s="40" t="e">
        <f t="shared" si="29"/>
        <v>#DIV/0!</v>
      </c>
      <c r="M377" s="218"/>
      <c r="P377" s="218"/>
      <c r="Q377" s="218"/>
      <c r="R377" s="218"/>
    </row>
    <row r="378" spans="1:21" s="112" customFormat="1" x14ac:dyDescent="0.2">
      <c r="A378" s="368"/>
      <c r="B378" s="47">
        <v>30</v>
      </c>
      <c r="C378" s="353" t="s">
        <v>293</v>
      </c>
      <c r="D378" s="108" t="s">
        <v>633</v>
      </c>
      <c r="E378" s="45"/>
      <c r="F378" s="217"/>
      <c r="G378" s="40"/>
      <c r="H378" s="95">
        <f t="shared" si="30"/>
        <v>0</v>
      </c>
      <c r="I378" s="95"/>
      <c r="J378" s="40" t="e">
        <f t="shared" si="29"/>
        <v>#DIV/0!</v>
      </c>
      <c r="M378" s="218"/>
      <c r="P378" s="218"/>
      <c r="Q378" s="218"/>
      <c r="R378" s="218"/>
    </row>
    <row r="379" spans="1:21" s="112" customFormat="1" x14ac:dyDescent="0.2">
      <c r="A379" s="368"/>
      <c r="B379" s="47">
        <v>50</v>
      </c>
      <c r="C379" s="353" t="s">
        <v>293</v>
      </c>
      <c r="D379" s="108" t="s">
        <v>634</v>
      </c>
      <c r="E379" s="45"/>
      <c r="F379" s="217"/>
      <c r="G379" s="40"/>
      <c r="H379" s="95">
        <f t="shared" si="30"/>
        <v>0</v>
      </c>
      <c r="I379" s="95"/>
      <c r="J379" s="40" t="e">
        <f t="shared" si="29"/>
        <v>#DIV/0!</v>
      </c>
      <c r="M379" s="218"/>
      <c r="P379" s="218"/>
      <c r="Q379" s="218"/>
      <c r="R379" s="218"/>
    </row>
    <row r="380" spans="1:21" s="112" customFormat="1" x14ac:dyDescent="0.2">
      <c r="A380" s="368"/>
      <c r="B380" s="47">
        <v>60</v>
      </c>
      <c r="C380" s="353" t="s">
        <v>293</v>
      </c>
      <c r="D380" s="108" t="s">
        <v>635</v>
      </c>
      <c r="E380" s="45"/>
      <c r="F380" s="217"/>
      <c r="G380" s="40"/>
      <c r="H380" s="95">
        <f t="shared" si="30"/>
        <v>0</v>
      </c>
      <c r="I380" s="95"/>
      <c r="J380" s="40" t="e">
        <f t="shared" si="29"/>
        <v>#DIV/0!</v>
      </c>
      <c r="M380" s="218"/>
      <c r="P380" s="218"/>
      <c r="Q380" s="218"/>
      <c r="R380" s="218"/>
    </row>
    <row r="381" spans="1:21" s="112" customFormat="1" x14ac:dyDescent="0.2">
      <c r="A381" s="368"/>
      <c r="B381" s="47">
        <v>70</v>
      </c>
      <c r="C381" s="353" t="s">
        <v>293</v>
      </c>
      <c r="D381" s="108" t="s">
        <v>636</v>
      </c>
      <c r="E381" s="45"/>
      <c r="F381" s="217"/>
      <c r="G381" s="40"/>
      <c r="H381" s="95">
        <f t="shared" si="30"/>
        <v>0</v>
      </c>
      <c r="I381" s="95"/>
      <c r="J381" s="40" t="e">
        <f t="shared" si="29"/>
        <v>#DIV/0!</v>
      </c>
      <c r="M381" s="218"/>
      <c r="P381" s="218"/>
      <c r="Q381" s="218"/>
      <c r="R381" s="218"/>
    </row>
    <row r="382" spans="1:21" s="112" customFormat="1" x14ac:dyDescent="0.2">
      <c r="A382" s="368"/>
      <c r="B382" s="47">
        <v>80</v>
      </c>
      <c r="C382" s="353" t="s">
        <v>293</v>
      </c>
      <c r="D382" s="108" t="s">
        <v>637</v>
      </c>
      <c r="E382" s="45"/>
      <c r="F382" s="217"/>
      <c r="G382" s="40"/>
      <c r="H382" s="95">
        <f t="shared" si="30"/>
        <v>0</v>
      </c>
      <c r="I382" s="95"/>
      <c r="J382" s="40" t="e">
        <f t="shared" si="29"/>
        <v>#DIV/0!</v>
      </c>
      <c r="M382" s="218"/>
      <c r="P382" s="218"/>
      <c r="Q382" s="218"/>
      <c r="R382" s="218"/>
    </row>
    <row r="383" spans="1:21" s="112" customFormat="1" ht="6.6" customHeight="1" x14ac:dyDescent="0.2">
      <c r="A383" s="357"/>
      <c r="B383" s="47"/>
      <c r="C383" s="47"/>
      <c r="D383" s="44"/>
      <c r="E383" s="45"/>
      <c r="F383" s="109"/>
      <c r="G383" s="40"/>
      <c r="H383" s="95"/>
      <c r="I383" s="95"/>
      <c r="J383" s="40"/>
      <c r="M383" s="218"/>
      <c r="P383" s="218"/>
      <c r="Q383" s="218"/>
      <c r="R383" s="218"/>
    </row>
    <row r="384" spans="1:21" s="119" customFormat="1" ht="12.75" customHeight="1" x14ac:dyDescent="0.2">
      <c r="A384" s="360">
        <v>25</v>
      </c>
      <c r="B384" s="365" t="s">
        <v>293</v>
      </c>
      <c r="C384" s="365" t="s">
        <v>293</v>
      </c>
      <c r="D384" s="124" t="s">
        <v>638</v>
      </c>
      <c r="E384" s="114"/>
      <c r="F384" s="115"/>
      <c r="G384" s="116"/>
      <c r="H384" s="117"/>
      <c r="I384" s="117">
        <f>SUM(H384:H386)</f>
        <v>0</v>
      </c>
      <c r="J384" s="116" t="e">
        <f>H384/J$16</f>
        <v>#DIV/0!</v>
      </c>
      <c r="M384" s="248"/>
      <c r="P384" s="248"/>
      <c r="Q384" s="248"/>
      <c r="R384" s="218"/>
      <c r="U384" s="265"/>
    </row>
    <row r="385" spans="1:21" s="112" customFormat="1" ht="12.75" customHeight="1" x14ac:dyDescent="0.2">
      <c r="A385" s="357"/>
      <c r="B385" s="47">
        <v>10</v>
      </c>
      <c r="C385" s="353" t="s">
        <v>293</v>
      </c>
      <c r="D385" s="108" t="s">
        <v>638</v>
      </c>
      <c r="E385" s="45"/>
      <c r="F385" s="109"/>
      <c r="G385" s="40"/>
      <c r="H385" s="95">
        <f>E385*G385</f>
        <v>0</v>
      </c>
      <c r="I385" s="95"/>
      <c r="J385" s="40" t="e">
        <f>H385/J$16</f>
        <v>#DIV/0!</v>
      </c>
      <c r="M385" s="218"/>
      <c r="P385" s="218"/>
      <c r="Q385" s="218"/>
      <c r="R385" s="218"/>
      <c r="U385" s="264"/>
    </row>
    <row r="386" spans="1:21" s="112" customFormat="1" ht="6.6" customHeight="1" x14ac:dyDescent="0.2">
      <c r="A386" s="357"/>
      <c r="B386" s="47"/>
      <c r="C386" s="47"/>
      <c r="D386" s="44"/>
      <c r="E386" s="45"/>
      <c r="F386" s="109"/>
      <c r="G386" s="40"/>
      <c r="H386" s="95"/>
      <c r="I386" s="95"/>
      <c r="J386" s="40"/>
      <c r="M386" s="218"/>
      <c r="P386" s="218"/>
      <c r="Q386" s="218"/>
      <c r="R386" s="218"/>
    </row>
    <row r="387" spans="1:21" s="119" customFormat="1" ht="12.75" customHeight="1" x14ac:dyDescent="0.2">
      <c r="A387" s="360">
        <v>26</v>
      </c>
      <c r="B387" s="365" t="s">
        <v>293</v>
      </c>
      <c r="C387" s="365" t="s">
        <v>293</v>
      </c>
      <c r="D387" s="124" t="s">
        <v>29</v>
      </c>
      <c r="E387" s="114"/>
      <c r="F387" s="115"/>
      <c r="G387" s="116"/>
      <c r="H387" s="117"/>
      <c r="I387" s="117">
        <f>SUM(H387:H398)</f>
        <v>0</v>
      </c>
      <c r="J387" s="116" t="e">
        <f t="shared" ref="J387:J397" si="31">H387/J$16</f>
        <v>#DIV/0!</v>
      </c>
      <c r="M387" s="248"/>
      <c r="P387" s="248"/>
      <c r="Q387" s="248"/>
      <c r="R387" s="218"/>
      <c r="U387" s="265"/>
    </row>
    <row r="388" spans="1:21" s="112" customFormat="1" ht="12.75" customHeight="1" x14ac:dyDescent="0.2">
      <c r="A388" s="357"/>
      <c r="B388" s="47">
        <v>10</v>
      </c>
      <c r="C388" s="353" t="s">
        <v>293</v>
      </c>
      <c r="D388" s="108" t="s">
        <v>639</v>
      </c>
      <c r="E388" s="45"/>
      <c r="F388" s="109"/>
      <c r="G388" s="40"/>
      <c r="H388" s="95">
        <f>E388*G388</f>
        <v>0</v>
      </c>
      <c r="I388" s="95"/>
      <c r="J388" s="40" t="e">
        <f t="shared" si="31"/>
        <v>#DIV/0!</v>
      </c>
      <c r="M388" s="218"/>
      <c r="P388" s="218"/>
      <c r="Q388" s="218"/>
      <c r="R388" s="218"/>
      <c r="U388" s="264"/>
    </row>
    <row r="389" spans="1:21" s="112" customFormat="1" x14ac:dyDescent="0.2">
      <c r="A389" s="368"/>
      <c r="B389" s="47">
        <v>20</v>
      </c>
      <c r="C389" s="353" t="s">
        <v>293</v>
      </c>
      <c r="D389" s="108" t="s">
        <v>640</v>
      </c>
      <c r="E389" s="45"/>
      <c r="F389" s="217"/>
      <c r="G389" s="40"/>
      <c r="H389" s="95">
        <f t="shared" ref="H389:H397" si="32">E389*G389</f>
        <v>0</v>
      </c>
      <c r="I389" s="95"/>
      <c r="J389" s="40" t="e">
        <f t="shared" si="31"/>
        <v>#DIV/0!</v>
      </c>
      <c r="M389" s="218"/>
      <c r="P389" s="218"/>
      <c r="Q389" s="218"/>
      <c r="R389" s="218"/>
    </row>
    <row r="390" spans="1:21" s="112" customFormat="1" ht="25.5" x14ac:dyDescent="0.2">
      <c r="A390" s="368"/>
      <c r="B390" s="47">
        <v>30</v>
      </c>
      <c r="C390" s="353" t="s">
        <v>293</v>
      </c>
      <c r="D390" s="130" t="s">
        <v>641</v>
      </c>
      <c r="E390" s="45"/>
      <c r="F390" s="217"/>
      <c r="G390" s="40"/>
      <c r="H390" s="95">
        <f t="shared" si="32"/>
        <v>0</v>
      </c>
      <c r="I390" s="95"/>
      <c r="J390" s="40" t="e">
        <f t="shared" si="31"/>
        <v>#DIV/0!</v>
      </c>
      <c r="M390" s="218"/>
      <c r="P390" s="218"/>
      <c r="Q390" s="218"/>
      <c r="R390" s="218"/>
    </row>
    <row r="391" spans="1:21" s="112" customFormat="1" x14ac:dyDescent="0.2">
      <c r="A391" s="357"/>
      <c r="B391" s="47">
        <v>32</v>
      </c>
      <c r="C391" s="353" t="s">
        <v>293</v>
      </c>
      <c r="D391" s="110" t="s">
        <v>642</v>
      </c>
      <c r="E391" s="45"/>
      <c r="F391" s="217"/>
      <c r="G391" s="40"/>
      <c r="H391" s="95">
        <f t="shared" si="32"/>
        <v>0</v>
      </c>
      <c r="I391" s="95"/>
      <c r="J391" s="40" t="e">
        <f t="shared" si="31"/>
        <v>#DIV/0!</v>
      </c>
      <c r="M391" s="218"/>
      <c r="P391" s="218"/>
      <c r="Q391" s="218"/>
      <c r="R391" s="218"/>
    </row>
    <row r="392" spans="1:21" s="112" customFormat="1" x14ac:dyDescent="0.2">
      <c r="A392" s="357"/>
      <c r="B392" s="47">
        <v>33</v>
      </c>
      <c r="C392" s="353" t="s">
        <v>293</v>
      </c>
      <c r="D392" s="110" t="s">
        <v>643</v>
      </c>
      <c r="E392" s="45"/>
      <c r="F392" s="217"/>
      <c r="G392" s="40"/>
      <c r="H392" s="95">
        <f t="shared" si="32"/>
        <v>0</v>
      </c>
      <c r="I392" s="95"/>
      <c r="J392" s="40" t="e">
        <f t="shared" si="31"/>
        <v>#DIV/0!</v>
      </c>
      <c r="M392" s="218"/>
      <c r="P392" s="218"/>
      <c r="Q392" s="218"/>
      <c r="R392" s="218"/>
    </row>
    <row r="393" spans="1:21" s="112" customFormat="1" x14ac:dyDescent="0.2">
      <c r="A393" s="368"/>
      <c r="B393" s="47">
        <v>40</v>
      </c>
      <c r="C393" s="353" t="s">
        <v>293</v>
      </c>
      <c r="D393" s="108" t="s">
        <v>644</v>
      </c>
      <c r="E393" s="45"/>
      <c r="F393" s="217"/>
      <c r="G393" s="40"/>
      <c r="H393" s="95">
        <f t="shared" si="32"/>
        <v>0</v>
      </c>
      <c r="I393" s="95"/>
      <c r="J393" s="40" t="e">
        <f t="shared" si="31"/>
        <v>#DIV/0!</v>
      </c>
      <c r="M393" s="218"/>
      <c r="P393" s="218"/>
      <c r="Q393" s="218"/>
      <c r="R393" s="218"/>
    </row>
    <row r="394" spans="1:21" s="112" customFormat="1" x14ac:dyDescent="0.2">
      <c r="A394" s="357"/>
      <c r="B394" s="47">
        <v>41</v>
      </c>
      <c r="C394" s="353" t="s">
        <v>293</v>
      </c>
      <c r="D394" s="110" t="s">
        <v>645</v>
      </c>
      <c r="E394" s="45"/>
      <c r="F394" s="217"/>
      <c r="G394" s="40"/>
      <c r="H394" s="95">
        <f t="shared" si="32"/>
        <v>0</v>
      </c>
      <c r="I394" s="95"/>
      <c r="J394" s="40" t="e">
        <f t="shared" si="31"/>
        <v>#DIV/0!</v>
      </c>
      <c r="M394" s="218"/>
      <c r="P394" s="218"/>
      <c r="Q394" s="218"/>
      <c r="R394" s="218"/>
    </row>
    <row r="395" spans="1:21" s="112" customFormat="1" x14ac:dyDescent="0.2">
      <c r="A395" s="368"/>
      <c r="B395" s="47">
        <v>50</v>
      </c>
      <c r="C395" s="353" t="s">
        <v>293</v>
      </c>
      <c r="D395" s="108" t="s">
        <v>646</v>
      </c>
      <c r="E395" s="45"/>
      <c r="F395" s="217"/>
      <c r="G395" s="40"/>
      <c r="H395" s="95">
        <f t="shared" si="32"/>
        <v>0</v>
      </c>
      <c r="I395" s="95"/>
      <c r="J395" s="40" t="e">
        <f t="shared" si="31"/>
        <v>#DIV/0!</v>
      </c>
      <c r="M395" s="218"/>
      <c r="P395" s="218"/>
      <c r="Q395" s="218"/>
      <c r="R395" s="218"/>
    </row>
    <row r="396" spans="1:21" s="112" customFormat="1" x14ac:dyDescent="0.2">
      <c r="A396" s="357"/>
      <c r="B396" s="47">
        <v>51</v>
      </c>
      <c r="C396" s="353" t="s">
        <v>293</v>
      </c>
      <c r="D396" s="110" t="s">
        <v>647</v>
      </c>
      <c r="E396" s="45"/>
      <c r="F396" s="217"/>
      <c r="G396" s="40"/>
      <c r="H396" s="95">
        <f t="shared" si="32"/>
        <v>0</v>
      </c>
      <c r="I396" s="95"/>
      <c r="J396" s="40" t="e">
        <f t="shared" si="31"/>
        <v>#DIV/0!</v>
      </c>
      <c r="M396" s="218"/>
      <c r="P396" s="218"/>
      <c r="Q396" s="218"/>
      <c r="R396" s="218"/>
    </row>
    <row r="397" spans="1:21" s="112" customFormat="1" x14ac:dyDescent="0.2">
      <c r="A397" s="357"/>
      <c r="B397" s="47">
        <v>56</v>
      </c>
      <c r="C397" s="353" t="s">
        <v>293</v>
      </c>
      <c r="D397" s="110" t="s">
        <v>648</v>
      </c>
      <c r="E397" s="45"/>
      <c r="F397" s="217"/>
      <c r="G397" s="40"/>
      <c r="H397" s="95">
        <f t="shared" si="32"/>
        <v>0</v>
      </c>
      <c r="I397" s="95"/>
      <c r="J397" s="40" t="e">
        <f t="shared" si="31"/>
        <v>#DIV/0!</v>
      </c>
      <c r="M397" s="218"/>
      <c r="P397" s="218"/>
      <c r="Q397" s="218"/>
      <c r="R397" s="218"/>
    </row>
    <row r="398" spans="1:21" s="112" customFormat="1" ht="6.6" customHeight="1" x14ac:dyDescent="0.2">
      <c r="A398" s="357"/>
      <c r="B398" s="47"/>
      <c r="C398" s="47"/>
      <c r="D398" s="44"/>
      <c r="E398" s="45"/>
      <c r="F398" s="109"/>
      <c r="G398" s="40"/>
      <c r="H398" s="95"/>
      <c r="I398" s="95"/>
      <c r="J398" s="40"/>
      <c r="M398" s="218"/>
      <c r="P398" s="218"/>
      <c r="Q398" s="218"/>
      <c r="R398" s="218"/>
    </row>
    <row r="399" spans="1:21" s="119" customFormat="1" ht="12.75" customHeight="1" x14ac:dyDescent="0.2">
      <c r="A399" s="360">
        <v>27</v>
      </c>
      <c r="B399" s="365" t="s">
        <v>293</v>
      </c>
      <c r="C399" s="365" t="s">
        <v>293</v>
      </c>
      <c r="D399" s="124" t="s">
        <v>649</v>
      </c>
      <c r="E399" s="114"/>
      <c r="F399" s="115"/>
      <c r="G399" s="116"/>
      <c r="H399" s="117"/>
      <c r="I399" s="117">
        <f>SUM(H399:H401)</f>
        <v>0</v>
      </c>
      <c r="J399" s="116" t="e">
        <f t="shared" ref="J399:J405" si="33">H399/J$16</f>
        <v>#DIV/0!</v>
      </c>
      <c r="M399" s="248"/>
      <c r="P399" s="248"/>
      <c r="Q399" s="248"/>
      <c r="R399" s="218"/>
      <c r="U399" s="265"/>
    </row>
    <row r="400" spans="1:21" s="112" customFormat="1" ht="12.75" customHeight="1" x14ac:dyDescent="0.2">
      <c r="A400" s="357"/>
      <c r="B400" s="47">
        <v>10</v>
      </c>
      <c r="C400" s="353" t="s">
        <v>293</v>
      </c>
      <c r="D400" s="108" t="s">
        <v>650</v>
      </c>
      <c r="E400" s="45"/>
      <c r="F400" s="109"/>
      <c r="G400" s="40"/>
      <c r="H400" s="95">
        <f>E400*G400</f>
        <v>0</v>
      </c>
      <c r="I400" s="95"/>
      <c r="J400" s="40" t="e">
        <f t="shared" si="33"/>
        <v>#DIV/0!</v>
      </c>
      <c r="M400" s="218"/>
      <c r="P400" s="218"/>
      <c r="Q400" s="218"/>
      <c r="R400" s="218"/>
      <c r="U400" s="264"/>
    </row>
    <row r="401" spans="1:21" s="112" customFormat="1" ht="6.6" customHeight="1" x14ac:dyDescent="0.2">
      <c r="A401" s="357"/>
      <c r="B401" s="47"/>
      <c r="C401" s="47"/>
      <c r="D401" s="44"/>
      <c r="E401" s="45"/>
      <c r="F401" s="109"/>
      <c r="G401" s="40"/>
      <c r="H401" s="95"/>
      <c r="I401" s="95"/>
      <c r="J401" s="40"/>
      <c r="M401" s="218"/>
      <c r="P401" s="218"/>
      <c r="Q401" s="218"/>
      <c r="R401" s="218"/>
    </row>
    <row r="402" spans="1:21" s="119" customFormat="1" ht="12.75" customHeight="1" x14ac:dyDescent="0.2">
      <c r="A402" s="360">
        <v>28</v>
      </c>
      <c r="B402" s="365" t="s">
        <v>293</v>
      </c>
      <c r="C402" s="365" t="s">
        <v>293</v>
      </c>
      <c r="D402" s="124" t="s">
        <v>651</v>
      </c>
      <c r="E402" s="114"/>
      <c r="F402" s="115"/>
      <c r="G402" s="116"/>
      <c r="H402" s="117"/>
      <c r="I402" s="117">
        <f>SUM(H402:H406)</f>
        <v>0</v>
      </c>
      <c r="J402" s="116" t="e">
        <f t="shared" si="33"/>
        <v>#DIV/0!</v>
      </c>
      <c r="M402" s="248"/>
      <c r="P402" s="248"/>
      <c r="Q402" s="248"/>
      <c r="R402" s="218"/>
      <c r="U402" s="265"/>
    </row>
    <row r="403" spans="1:21" s="112" customFormat="1" ht="12.75" customHeight="1" x14ac:dyDescent="0.2">
      <c r="A403" s="357"/>
      <c r="B403" s="47">
        <v>10</v>
      </c>
      <c r="C403" s="353" t="s">
        <v>293</v>
      </c>
      <c r="D403" s="108" t="s">
        <v>652</v>
      </c>
      <c r="E403" s="45"/>
      <c r="F403" s="109"/>
      <c r="G403" s="40"/>
      <c r="H403" s="95">
        <f>E403*G403</f>
        <v>0</v>
      </c>
      <c r="I403" s="95"/>
      <c r="J403" s="40" t="e">
        <f t="shared" si="33"/>
        <v>#DIV/0!</v>
      </c>
      <c r="M403" s="218"/>
      <c r="P403" s="218"/>
      <c r="Q403" s="218"/>
      <c r="R403" s="218"/>
      <c r="U403" s="264"/>
    </row>
    <row r="404" spans="1:21" s="112" customFormat="1" x14ac:dyDescent="0.2">
      <c r="A404" s="368"/>
      <c r="B404" s="47">
        <v>20</v>
      </c>
      <c r="C404" s="353" t="s">
        <v>293</v>
      </c>
      <c r="D404" s="108" t="s">
        <v>654</v>
      </c>
      <c r="E404" s="45"/>
      <c r="F404" s="217"/>
      <c r="G404" s="40"/>
      <c r="H404" s="95">
        <f t="shared" ref="H404:H405" si="34">E404*G404</f>
        <v>0</v>
      </c>
      <c r="I404" s="95"/>
      <c r="J404" s="40" t="e">
        <f t="shared" si="33"/>
        <v>#DIV/0!</v>
      </c>
      <c r="M404" s="218"/>
      <c r="P404" s="218"/>
      <c r="Q404" s="218"/>
      <c r="R404" s="218"/>
    </row>
    <row r="405" spans="1:21" s="112" customFormat="1" x14ac:dyDescent="0.2">
      <c r="A405" s="368"/>
      <c r="B405" s="47">
        <v>40</v>
      </c>
      <c r="C405" s="353" t="s">
        <v>293</v>
      </c>
      <c r="D405" s="108" t="s">
        <v>653</v>
      </c>
      <c r="E405" s="45"/>
      <c r="F405" s="217"/>
      <c r="G405" s="40"/>
      <c r="H405" s="95">
        <f t="shared" si="34"/>
        <v>0</v>
      </c>
      <c r="I405" s="95"/>
      <c r="J405" s="40" t="e">
        <f t="shared" si="33"/>
        <v>#DIV/0!</v>
      </c>
      <c r="M405" s="218"/>
      <c r="P405" s="218"/>
      <c r="Q405" s="218"/>
      <c r="R405" s="218"/>
    </row>
    <row r="406" spans="1:21" s="112" customFormat="1" ht="6.6" customHeight="1" x14ac:dyDescent="0.2">
      <c r="A406" s="357"/>
      <c r="B406" s="47"/>
      <c r="C406" s="47"/>
      <c r="D406" s="44"/>
      <c r="E406" s="45"/>
      <c r="F406" s="109"/>
      <c r="G406" s="40"/>
      <c r="H406" s="95"/>
      <c r="I406" s="95"/>
      <c r="J406" s="40"/>
      <c r="M406" s="218"/>
      <c r="P406" s="218"/>
      <c r="Q406" s="218"/>
      <c r="R406" s="218"/>
    </row>
    <row r="407" spans="1:21" s="119" customFormat="1" ht="12.75" customHeight="1" x14ac:dyDescent="0.2">
      <c r="A407" s="360">
        <v>31</v>
      </c>
      <c r="B407" s="365" t="s">
        <v>293</v>
      </c>
      <c r="C407" s="365" t="s">
        <v>293</v>
      </c>
      <c r="D407" s="124" t="s">
        <v>656</v>
      </c>
      <c r="E407" s="114"/>
      <c r="F407" s="115"/>
      <c r="G407" s="116"/>
      <c r="H407" s="117"/>
      <c r="I407" s="117">
        <f>SUM(H407:H431)</f>
        <v>0</v>
      </c>
      <c r="J407" s="116" t="e">
        <f t="shared" ref="J407:J472" si="35">H407/J$16</f>
        <v>#DIV/0!</v>
      </c>
      <c r="M407" s="248"/>
      <c r="P407" s="248"/>
      <c r="Q407" s="248"/>
      <c r="R407" s="218"/>
      <c r="U407" s="265"/>
    </row>
    <row r="408" spans="1:21" s="112" customFormat="1" ht="12.75" customHeight="1" x14ac:dyDescent="0.2">
      <c r="A408" s="357"/>
      <c r="B408" s="47">
        <v>10</v>
      </c>
      <c r="C408" s="353" t="s">
        <v>293</v>
      </c>
      <c r="D408" s="108" t="s">
        <v>657</v>
      </c>
      <c r="E408" s="45"/>
      <c r="F408" s="109"/>
      <c r="G408" s="40"/>
      <c r="H408" s="95">
        <f>E408*G408</f>
        <v>0</v>
      </c>
      <c r="I408" s="95"/>
      <c r="J408" s="40" t="e">
        <f t="shared" si="35"/>
        <v>#DIV/0!</v>
      </c>
      <c r="M408" s="218"/>
      <c r="P408" s="218"/>
      <c r="Q408" s="218"/>
      <c r="R408" s="218"/>
      <c r="U408" s="264"/>
    </row>
    <row r="409" spans="1:21" s="112" customFormat="1" x14ac:dyDescent="0.2">
      <c r="A409" s="357"/>
      <c r="B409" s="47">
        <v>11</v>
      </c>
      <c r="C409" s="353" t="s">
        <v>293</v>
      </c>
      <c r="D409" s="110" t="s">
        <v>658</v>
      </c>
      <c r="E409" s="45"/>
      <c r="F409" s="217"/>
      <c r="G409" s="40"/>
      <c r="H409" s="95">
        <f t="shared" ref="H409:H430" si="36">E409*G409</f>
        <v>0</v>
      </c>
      <c r="I409" s="95"/>
      <c r="J409" s="40" t="e">
        <f t="shared" si="35"/>
        <v>#DIV/0!</v>
      </c>
      <c r="M409" s="218"/>
      <c r="P409" s="218"/>
      <c r="Q409" s="218"/>
      <c r="R409" s="218"/>
    </row>
    <row r="410" spans="1:21" s="112" customFormat="1" x14ac:dyDescent="0.2">
      <c r="A410" s="357"/>
      <c r="B410" s="47">
        <v>14</v>
      </c>
      <c r="C410" s="353" t="s">
        <v>293</v>
      </c>
      <c r="D410" s="110" t="s">
        <v>659</v>
      </c>
      <c r="E410" s="45"/>
      <c r="F410" s="217"/>
      <c r="G410" s="40"/>
      <c r="H410" s="95">
        <f t="shared" si="36"/>
        <v>0</v>
      </c>
      <c r="I410" s="95"/>
      <c r="J410" s="40" t="e">
        <f t="shared" si="35"/>
        <v>#DIV/0!</v>
      </c>
      <c r="M410" s="218"/>
      <c r="P410" s="218"/>
      <c r="Q410" s="218"/>
      <c r="R410" s="218"/>
    </row>
    <row r="411" spans="1:21" s="112" customFormat="1" x14ac:dyDescent="0.2">
      <c r="A411" s="368"/>
      <c r="B411" s="47">
        <v>20</v>
      </c>
      <c r="C411" s="353" t="s">
        <v>293</v>
      </c>
      <c r="D411" s="108" t="s">
        <v>660</v>
      </c>
      <c r="E411" s="45"/>
      <c r="F411" s="217"/>
      <c r="G411" s="40"/>
      <c r="H411" s="95">
        <f t="shared" si="36"/>
        <v>0</v>
      </c>
      <c r="I411" s="95"/>
      <c r="J411" s="40" t="e">
        <f t="shared" si="35"/>
        <v>#DIV/0!</v>
      </c>
      <c r="M411" s="218"/>
      <c r="P411" s="218"/>
      <c r="Q411" s="218"/>
      <c r="R411" s="218"/>
    </row>
    <row r="412" spans="1:21" s="112" customFormat="1" x14ac:dyDescent="0.2">
      <c r="A412" s="357"/>
      <c r="B412" s="47">
        <v>22</v>
      </c>
      <c r="C412" s="353" t="s">
        <v>293</v>
      </c>
      <c r="D412" s="110" t="s">
        <v>661</v>
      </c>
      <c r="E412" s="45"/>
      <c r="F412" s="217"/>
      <c r="G412" s="40"/>
      <c r="H412" s="95">
        <f t="shared" si="36"/>
        <v>0</v>
      </c>
      <c r="I412" s="95"/>
      <c r="J412" s="40" t="e">
        <f t="shared" si="35"/>
        <v>#DIV/0!</v>
      </c>
      <c r="M412" s="218"/>
      <c r="P412" s="218"/>
      <c r="Q412" s="218"/>
      <c r="R412" s="218"/>
    </row>
    <row r="413" spans="1:21" s="112" customFormat="1" x14ac:dyDescent="0.2">
      <c r="A413" s="357"/>
      <c r="B413" s="47"/>
      <c r="C413" s="353">
        <v>13</v>
      </c>
      <c r="D413" s="367" t="s">
        <v>662</v>
      </c>
      <c r="E413" s="45"/>
      <c r="F413" s="217"/>
      <c r="G413" s="40"/>
      <c r="H413" s="95">
        <f t="shared" si="36"/>
        <v>0</v>
      </c>
      <c r="I413" s="95"/>
      <c r="J413" s="40" t="e">
        <f t="shared" si="35"/>
        <v>#DIV/0!</v>
      </c>
      <c r="M413" s="218"/>
      <c r="P413" s="218"/>
      <c r="Q413" s="218"/>
      <c r="R413" s="218"/>
    </row>
    <row r="414" spans="1:21" s="112" customFormat="1" x14ac:dyDescent="0.2">
      <c r="A414" s="357"/>
      <c r="B414" s="47"/>
      <c r="C414" s="353">
        <v>16</v>
      </c>
      <c r="D414" s="367" t="s">
        <v>663</v>
      </c>
      <c r="E414" s="45"/>
      <c r="F414" s="217"/>
      <c r="G414" s="40"/>
      <c r="H414" s="95">
        <f t="shared" si="36"/>
        <v>0</v>
      </c>
      <c r="I414" s="95"/>
      <c r="J414" s="40" t="e">
        <f t="shared" si="35"/>
        <v>#DIV/0!</v>
      </c>
      <c r="M414" s="218"/>
      <c r="P414" s="218"/>
      <c r="Q414" s="218"/>
      <c r="R414" s="218"/>
    </row>
    <row r="415" spans="1:21" s="112" customFormat="1" x14ac:dyDescent="0.2">
      <c r="A415" s="357"/>
      <c r="B415" s="47"/>
      <c r="C415" s="353">
        <v>19</v>
      </c>
      <c r="D415" s="367" t="s">
        <v>664</v>
      </c>
      <c r="E415" s="45"/>
      <c r="F415" s="217"/>
      <c r="G415" s="40"/>
      <c r="H415" s="95">
        <f t="shared" si="36"/>
        <v>0</v>
      </c>
      <c r="I415" s="95"/>
      <c r="J415" s="40" t="e">
        <f t="shared" si="35"/>
        <v>#DIV/0!</v>
      </c>
      <c r="M415" s="218"/>
      <c r="P415" s="218"/>
      <c r="Q415" s="218"/>
      <c r="R415" s="218"/>
    </row>
    <row r="416" spans="1:21" s="112" customFormat="1" x14ac:dyDescent="0.2">
      <c r="A416" s="357"/>
      <c r="B416" s="47">
        <v>23</v>
      </c>
      <c r="C416" s="353" t="s">
        <v>293</v>
      </c>
      <c r="D416" s="110" t="s">
        <v>665</v>
      </c>
      <c r="E416" s="45"/>
      <c r="F416" s="217"/>
      <c r="G416" s="40"/>
      <c r="H416" s="95">
        <f t="shared" si="36"/>
        <v>0</v>
      </c>
      <c r="I416" s="95"/>
      <c r="J416" s="40" t="e">
        <f t="shared" si="35"/>
        <v>#DIV/0!</v>
      </c>
      <c r="M416" s="218"/>
      <c r="P416" s="218"/>
      <c r="Q416" s="218"/>
      <c r="R416" s="218"/>
    </row>
    <row r="417" spans="1:21" s="112" customFormat="1" x14ac:dyDescent="0.2">
      <c r="A417" s="357"/>
      <c r="B417" s="47"/>
      <c r="C417" s="353">
        <v>16</v>
      </c>
      <c r="D417" s="367" t="s">
        <v>665</v>
      </c>
      <c r="E417" s="45"/>
      <c r="F417" s="217"/>
      <c r="G417" s="40"/>
      <c r="H417" s="95">
        <f t="shared" si="36"/>
        <v>0</v>
      </c>
      <c r="I417" s="95"/>
      <c r="J417" s="40" t="e">
        <f t="shared" si="35"/>
        <v>#DIV/0!</v>
      </c>
      <c r="M417" s="218"/>
      <c r="P417" s="218"/>
      <c r="Q417" s="218"/>
      <c r="R417" s="218"/>
    </row>
    <row r="418" spans="1:21" s="112" customFormat="1" x14ac:dyDescent="0.2">
      <c r="A418" s="357"/>
      <c r="B418" s="47"/>
      <c r="C418" s="353">
        <v>16</v>
      </c>
      <c r="D418" s="367" t="s">
        <v>666</v>
      </c>
      <c r="E418" s="45"/>
      <c r="F418" s="217"/>
      <c r="G418" s="40"/>
      <c r="H418" s="95">
        <f t="shared" si="36"/>
        <v>0</v>
      </c>
      <c r="I418" s="95"/>
      <c r="J418" s="40" t="e">
        <f t="shared" si="35"/>
        <v>#DIV/0!</v>
      </c>
      <c r="M418" s="218"/>
      <c r="P418" s="218"/>
      <c r="Q418" s="218"/>
      <c r="R418" s="218"/>
    </row>
    <row r="419" spans="1:21" s="112" customFormat="1" x14ac:dyDescent="0.2">
      <c r="A419" s="357"/>
      <c r="B419" s="47"/>
      <c r="C419" s="353">
        <v>19</v>
      </c>
      <c r="D419" s="367" t="s">
        <v>62</v>
      </c>
      <c r="E419" s="45"/>
      <c r="F419" s="217"/>
      <c r="G419" s="40"/>
      <c r="H419" s="95">
        <f t="shared" si="36"/>
        <v>0</v>
      </c>
      <c r="I419" s="95"/>
      <c r="J419" s="40" t="e">
        <f t="shared" si="35"/>
        <v>#DIV/0!</v>
      </c>
      <c r="M419" s="218"/>
      <c r="P419" s="218"/>
      <c r="Q419" s="218"/>
      <c r="R419" s="218"/>
    </row>
    <row r="420" spans="1:21" s="112" customFormat="1" x14ac:dyDescent="0.2">
      <c r="A420" s="357"/>
      <c r="B420" s="47"/>
      <c r="C420" s="353">
        <v>23</v>
      </c>
      <c r="D420" s="367" t="s">
        <v>667</v>
      </c>
      <c r="E420" s="45"/>
      <c r="F420" s="217"/>
      <c r="G420" s="40"/>
      <c r="H420" s="95">
        <f t="shared" si="36"/>
        <v>0</v>
      </c>
      <c r="I420" s="95"/>
      <c r="J420" s="40" t="e">
        <f t="shared" si="35"/>
        <v>#DIV/0!</v>
      </c>
      <c r="M420" s="218"/>
      <c r="P420" s="218"/>
      <c r="Q420" s="218"/>
      <c r="R420" s="218"/>
    </row>
    <row r="421" spans="1:21" s="112" customFormat="1" x14ac:dyDescent="0.2">
      <c r="A421" s="357"/>
      <c r="B421" s="47"/>
      <c r="C421" s="353">
        <v>23</v>
      </c>
      <c r="D421" s="367" t="s">
        <v>668</v>
      </c>
      <c r="E421" s="45"/>
      <c r="F421" s="217"/>
      <c r="G421" s="40"/>
      <c r="H421" s="95">
        <f t="shared" si="36"/>
        <v>0</v>
      </c>
      <c r="I421" s="95"/>
      <c r="J421" s="40" t="e">
        <f t="shared" si="35"/>
        <v>#DIV/0!</v>
      </c>
      <c r="M421" s="218"/>
      <c r="P421" s="218"/>
      <c r="Q421" s="218"/>
      <c r="R421" s="218"/>
    </row>
    <row r="422" spans="1:21" s="112" customFormat="1" x14ac:dyDescent="0.2">
      <c r="A422" s="357"/>
      <c r="B422" s="47">
        <v>25</v>
      </c>
      <c r="C422" s="353" t="s">
        <v>293</v>
      </c>
      <c r="D422" s="110" t="s">
        <v>669</v>
      </c>
      <c r="E422" s="45"/>
      <c r="F422" s="217"/>
      <c r="G422" s="40"/>
      <c r="H422" s="95">
        <f t="shared" si="36"/>
        <v>0</v>
      </c>
      <c r="I422" s="95"/>
      <c r="J422" s="40" t="e">
        <f t="shared" si="35"/>
        <v>#DIV/0!</v>
      </c>
      <c r="M422" s="218"/>
      <c r="P422" s="218"/>
      <c r="Q422" s="218"/>
      <c r="R422" s="218"/>
    </row>
    <row r="423" spans="1:21" s="112" customFormat="1" x14ac:dyDescent="0.2">
      <c r="A423" s="368"/>
      <c r="B423" s="47">
        <v>30</v>
      </c>
      <c r="C423" s="353" t="s">
        <v>293</v>
      </c>
      <c r="D423" s="108" t="s">
        <v>670</v>
      </c>
      <c r="E423" s="45"/>
      <c r="F423" s="217"/>
      <c r="G423" s="40"/>
      <c r="H423" s="95">
        <f t="shared" si="36"/>
        <v>0</v>
      </c>
      <c r="I423" s="95"/>
      <c r="J423" s="40" t="e">
        <f t="shared" si="35"/>
        <v>#DIV/0!</v>
      </c>
      <c r="M423" s="218"/>
      <c r="P423" s="218"/>
      <c r="Q423" s="218"/>
      <c r="R423" s="218"/>
    </row>
    <row r="424" spans="1:21" s="112" customFormat="1" x14ac:dyDescent="0.2">
      <c r="A424" s="357"/>
      <c r="B424" s="47">
        <v>31</v>
      </c>
      <c r="C424" s="353" t="s">
        <v>293</v>
      </c>
      <c r="D424" s="110" t="s">
        <v>671</v>
      </c>
      <c r="E424" s="45"/>
      <c r="F424" s="217"/>
      <c r="G424" s="40"/>
      <c r="H424" s="95">
        <f t="shared" si="36"/>
        <v>0</v>
      </c>
      <c r="I424" s="95"/>
      <c r="J424" s="40" t="e">
        <f t="shared" si="35"/>
        <v>#DIV/0!</v>
      </c>
      <c r="M424" s="218"/>
      <c r="P424" s="218"/>
      <c r="Q424" s="218"/>
      <c r="R424" s="218"/>
    </row>
    <row r="425" spans="1:21" s="112" customFormat="1" x14ac:dyDescent="0.2">
      <c r="A425" s="357"/>
      <c r="B425" s="47"/>
      <c r="C425" s="353">
        <v>16</v>
      </c>
      <c r="D425" s="367" t="s">
        <v>672</v>
      </c>
      <c r="E425" s="45"/>
      <c r="F425" s="217"/>
      <c r="G425" s="40"/>
      <c r="H425" s="95">
        <f t="shared" si="36"/>
        <v>0</v>
      </c>
      <c r="I425" s="95"/>
      <c r="J425" s="40" t="e">
        <f t="shared" si="35"/>
        <v>#DIV/0!</v>
      </c>
      <c r="M425" s="218"/>
      <c r="P425" s="218"/>
      <c r="Q425" s="218"/>
      <c r="R425" s="218"/>
    </row>
    <row r="426" spans="1:21" s="112" customFormat="1" x14ac:dyDescent="0.2">
      <c r="A426" s="368"/>
      <c r="B426" s="47">
        <v>32</v>
      </c>
      <c r="C426" s="353" t="s">
        <v>293</v>
      </c>
      <c r="D426" s="108" t="s">
        <v>673</v>
      </c>
      <c r="E426" s="45"/>
      <c r="F426" s="217"/>
      <c r="G426" s="40"/>
      <c r="H426" s="95">
        <f t="shared" si="36"/>
        <v>0</v>
      </c>
      <c r="I426" s="95"/>
      <c r="J426" s="40" t="e">
        <f t="shared" si="35"/>
        <v>#DIV/0!</v>
      </c>
      <c r="M426" s="218"/>
      <c r="P426" s="218"/>
      <c r="Q426" s="218"/>
      <c r="R426" s="218"/>
    </row>
    <row r="427" spans="1:21" s="112" customFormat="1" x14ac:dyDescent="0.2">
      <c r="A427" s="368"/>
      <c r="B427" s="47">
        <v>40</v>
      </c>
      <c r="C427" s="353" t="s">
        <v>293</v>
      </c>
      <c r="D427" s="108" t="s">
        <v>674</v>
      </c>
      <c r="E427" s="45"/>
      <c r="F427" s="217"/>
      <c r="G427" s="40"/>
      <c r="H427" s="95">
        <f t="shared" si="36"/>
        <v>0</v>
      </c>
      <c r="I427" s="95"/>
      <c r="J427" s="40" t="e">
        <f t="shared" si="35"/>
        <v>#DIV/0!</v>
      </c>
      <c r="M427" s="218"/>
      <c r="P427" s="218"/>
      <c r="Q427" s="218"/>
      <c r="R427" s="218"/>
    </row>
    <row r="428" spans="1:21" s="112" customFormat="1" x14ac:dyDescent="0.2">
      <c r="A428" s="357"/>
      <c r="B428" s="47">
        <v>41</v>
      </c>
      <c r="C428" s="353" t="s">
        <v>293</v>
      </c>
      <c r="D428" s="110" t="s">
        <v>675</v>
      </c>
      <c r="E428" s="45"/>
      <c r="F428" s="217"/>
      <c r="G428" s="40"/>
      <c r="H428" s="95">
        <f t="shared" si="36"/>
        <v>0</v>
      </c>
      <c r="I428" s="95"/>
      <c r="J428" s="40" t="e">
        <f t="shared" si="35"/>
        <v>#DIV/0!</v>
      </c>
      <c r="M428" s="218"/>
      <c r="P428" s="218"/>
      <c r="Q428" s="218"/>
      <c r="R428" s="218"/>
    </row>
    <row r="429" spans="1:21" s="112" customFormat="1" x14ac:dyDescent="0.2">
      <c r="A429" s="357"/>
      <c r="B429" s="47">
        <v>48</v>
      </c>
      <c r="C429" s="353" t="s">
        <v>293</v>
      </c>
      <c r="D429" s="110" t="s">
        <v>676</v>
      </c>
      <c r="E429" s="45"/>
      <c r="F429" s="217"/>
      <c r="G429" s="40"/>
      <c r="H429" s="95">
        <f t="shared" si="36"/>
        <v>0</v>
      </c>
      <c r="I429" s="95"/>
      <c r="J429" s="40" t="e">
        <f t="shared" si="35"/>
        <v>#DIV/0!</v>
      </c>
      <c r="M429" s="218"/>
      <c r="P429" s="218"/>
      <c r="Q429" s="218"/>
      <c r="R429" s="218"/>
    </row>
    <row r="430" spans="1:21" s="112" customFormat="1" x14ac:dyDescent="0.2">
      <c r="A430" s="368"/>
      <c r="B430" s="47">
        <v>60</v>
      </c>
      <c r="C430" s="353" t="s">
        <v>293</v>
      </c>
      <c r="D430" s="108" t="s">
        <v>677</v>
      </c>
      <c r="E430" s="45"/>
      <c r="F430" s="217"/>
      <c r="G430" s="40"/>
      <c r="H430" s="95">
        <f t="shared" si="36"/>
        <v>0</v>
      </c>
      <c r="I430" s="95"/>
      <c r="J430" s="40" t="e">
        <f t="shared" si="35"/>
        <v>#DIV/0!</v>
      </c>
      <c r="M430" s="218"/>
      <c r="P430" s="218"/>
      <c r="Q430" s="218"/>
      <c r="R430" s="218"/>
    </row>
    <row r="431" spans="1:21" s="112" customFormat="1" ht="6.6" customHeight="1" x14ac:dyDescent="0.2">
      <c r="A431" s="357"/>
      <c r="B431" s="47"/>
      <c r="C431" s="47"/>
      <c r="D431" s="44"/>
      <c r="E431" s="45"/>
      <c r="F431" s="109"/>
      <c r="G431" s="40"/>
      <c r="H431" s="95"/>
      <c r="I431" s="95"/>
      <c r="J431" s="40"/>
      <c r="M431" s="218"/>
      <c r="P431" s="218"/>
      <c r="Q431" s="218"/>
      <c r="R431" s="218"/>
    </row>
    <row r="432" spans="1:21" s="119" customFormat="1" ht="12.75" customHeight="1" x14ac:dyDescent="0.2">
      <c r="A432" s="360">
        <v>32</v>
      </c>
      <c r="B432" s="365" t="s">
        <v>293</v>
      </c>
      <c r="C432" s="365" t="s">
        <v>293</v>
      </c>
      <c r="D432" s="124" t="s">
        <v>678</v>
      </c>
      <c r="E432" s="114"/>
      <c r="F432" s="115"/>
      <c r="G432" s="116"/>
      <c r="H432" s="117"/>
      <c r="I432" s="117">
        <f>SUM(H432:H480)</f>
        <v>0</v>
      </c>
      <c r="J432" s="116" t="e">
        <f t="shared" si="35"/>
        <v>#DIV/0!</v>
      </c>
      <c r="M432" s="248"/>
      <c r="P432" s="248"/>
      <c r="Q432" s="248"/>
      <c r="R432" s="218"/>
      <c r="U432" s="265"/>
    </row>
    <row r="433" spans="1:21" s="112" customFormat="1" ht="12.75" customHeight="1" x14ac:dyDescent="0.2">
      <c r="A433" s="357"/>
      <c r="B433" s="47">
        <v>10</v>
      </c>
      <c r="C433" s="353" t="s">
        <v>293</v>
      </c>
      <c r="D433" s="108" t="s">
        <v>679</v>
      </c>
      <c r="E433" s="45"/>
      <c r="F433" s="109"/>
      <c r="G433" s="40"/>
      <c r="H433" s="95">
        <f>E433*G433</f>
        <v>0</v>
      </c>
      <c r="I433" s="95"/>
      <c r="J433" s="40" t="e">
        <f t="shared" si="35"/>
        <v>#DIV/0!</v>
      </c>
      <c r="M433" s="218"/>
      <c r="P433" s="218"/>
      <c r="Q433" s="218"/>
      <c r="R433" s="218"/>
      <c r="U433" s="264"/>
    </row>
    <row r="434" spans="1:21" s="112" customFormat="1" x14ac:dyDescent="0.2">
      <c r="A434" s="357"/>
      <c r="B434" s="47">
        <v>12</v>
      </c>
      <c r="C434" s="353" t="s">
        <v>293</v>
      </c>
      <c r="D434" s="110" t="s">
        <v>680</v>
      </c>
      <c r="E434" s="45"/>
      <c r="F434" s="217"/>
      <c r="G434" s="40"/>
      <c r="H434" s="95">
        <f t="shared" ref="H434:H453" si="37">E434*G434</f>
        <v>0</v>
      </c>
      <c r="I434" s="95"/>
      <c r="J434" s="40" t="e">
        <f t="shared" si="35"/>
        <v>#DIV/0!</v>
      </c>
      <c r="M434" s="218"/>
      <c r="P434" s="218"/>
      <c r="Q434" s="218"/>
      <c r="R434" s="218"/>
    </row>
    <row r="435" spans="1:21" s="112" customFormat="1" x14ac:dyDescent="0.2">
      <c r="A435" s="357"/>
      <c r="B435" s="47"/>
      <c r="C435" s="353">
        <v>16</v>
      </c>
      <c r="D435" s="367" t="s">
        <v>681</v>
      </c>
      <c r="E435" s="45"/>
      <c r="F435" s="217"/>
      <c r="G435" s="40"/>
      <c r="H435" s="95">
        <f t="shared" si="37"/>
        <v>0</v>
      </c>
      <c r="I435" s="95"/>
      <c r="J435" s="40" t="e">
        <f t="shared" si="35"/>
        <v>#DIV/0!</v>
      </c>
      <c r="M435" s="218"/>
      <c r="P435" s="218"/>
      <c r="Q435" s="218"/>
      <c r="R435" s="218"/>
    </row>
    <row r="436" spans="1:21" s="112" customFormat="1" x14ac:dyDescent="0.2">
      <c r="A436" s="357"/>
      <c r="B436" s="47">
        <v>13</v>
      </c>
      <c r="C436" s="353" t="s">
        <v>293</v>
      </c>
      <c r="D436" s="110" t="s">
        <v>682</v>
      </c>
      <c r="E436" s="45"/>
      <c r="F436" s="217"/>
      <c r="G436" s="40"/>
      <c r="H436" s="95">
        <f t="shared" si="37"/>
        <v>0</v>
      </c>
      <c r="I436" s="95"/>
      <c r="J436" s="40" t="e">
        <f t="shared" si="35"/>
        <v>#DIV/0!</v>
      </c>
      <c r="M436" s="218"/>
      <c r="P436" s="218"/>
      <c r="Q436" s="218"/>
      <c r="R436" s="218"/>
    </row>
    <row r="437" spans="1:21" s="112" customFormat="1" x14ac:dyDescent="0.2">
      <c r="A437" s="357"/>
      <c r="B437" s="47"/>
      <c r="C437" s="353">
        <v>13</v>
      </c>
      <c r="D437" s="367" t="s">
        <v>683</v>
      </c>
      <c r="E437" s="45"/>
      <c r="F437" s="217"/>
      <c r="G437" s="40"/>
      <c r="H437" s="95">
        <f t="shared" si="37"/>
        <v>0</v>
      </c>
      <c r="I437" s="95"/>
      <c r="J437" s="40" t="e">
        <f t="shared" si="35"/>
        <v>#DIV/0!</v>
      </c>
      <c r="M437" s="218"/>
      <c r="P437" s="218"/>
      <c r="Q437" s="218"/>
      <c r="R437" s="218"/>
    </row>
    <row r="438" spans="1:21" s="112" customFormat="1" x14ac:dyDescent="0.2">
      <c r="A438" s="357"/>
      <c r="B438" s="47"/>
      <c r="C438" s="353">
        <v>16</v>
      </c>
      <c r="D438" s="367" t="s">
        <v>684</v>
      </c>
      <c r="E438" s="45"/>
      <c r="F438" s="217"/>
      <c r="G438" s="40"/>
      <c r="H438" s="95">
        <f t="shared" si="37"/>
        <v>0</v>
      </c>
      <c r="I438" s="95"/>
      <c r="J438" s="40" t="e">
        <f t="shared" si="35"/>
        <v>#DIV/0!</v>
      </c>
      <c r="M438" s="218"/>
      <c r="P438" s="218"/>
      <c r="Q438" s="218"/>
      <c r="R438" s="218"/>
    </row>
    <row r="439" spans="1:21" s="112" customFormat="1" x14ac:dyDescent="0.2">
      <c r="A439" s="357"/>
      <c r="B439" s="47">
        <v>14</v>
      </c>
      <c r="C439" s="353" t="s">
        <v>293</v>
      </c>
      <c r="D439" s="110" t="s">
        <v>685</v>
      </c>
      <c r="E439" s="45"/>
      <c r="F439" s="217"/>
      <c r="G439" s="40"/>
      <c r="H439" s="95">
        <f t="shared" si="37"/>
        <v>0</v>
      </c>
      <c r="I439" s="95"/>
      <c r="J439" s="40" t="e">
        <f t="shared" si="35"/>
        <v>#DIV/0!</v>
      </c>
      <c r="M439" s="218"/>
      <c r="P439" s="218"/>
      <c r="Q439" s="218"/>
      <c r="R439" s="218"/>
    </row>
    <row r="440" spans="1:21" s="112" customFormat="1" x14ac:dyDescent="0.2">
      <c r="A440" s="357"/>
      <c r="B440" s="47"/>
      <c r="C440" s="353">
        <v>13</v>
      </c>
      <c r="D440" s="367" t="s">
        <v>686</v>
      </c>
      <c r="E440" s="45"/>
      <c r="F440" s="217"/>
      <c r="G440" s="40"/>
      <c r="H440" s="95">
        <f t="shared" si="37"/>
        <v>0</v>
      </c>
      <c r="I440" s="95"/>
      <c r="J440" s="40" t="e">
        <f t="shared" si="35"/>
        <v>#DIV/0!</v>
      </c>
      <c r="M440" s="218"/>
      <c r="P440" s="218"/>
      <c r="Q440" s="218"/>
      <c r="R440" s="218"/>
    </row>
    <row r="441" spans="1:21" s="112" customFormat="1" x14ac:dyDescent="0.2">
      <c r="A441" s="357"/>
      <c r="B441" s="47"/>
      <c r="C441" s="353">
        <v>16</v>
      </c>
      <c r="D441" s="367" t="s">
        <v>687</v>
      </c>
      <c r="E441" s="45"/>
      <c r="F441" s="217"/>
      <c r="G441" s="40"/>
      <c r="H441" s="95">
        <f t="shared" si="37"/>
        <v>0</v>
      </c>
      <c r="I441" s="95"/>
      <c r="J441" s="40" t="e">
        <f t="shared" si="35"/>
        <v>#DIV/0!</v>
      </c>
      <c r="M441" s="218"/>
      <c r="P441" s="218"/>
      <c r="Q441" s="218"/>
      <c r="R441" s="218"/>
    </row>
    <row r="442" spans="1:21" s="112" customFormat="1" x14ac:dyDescent="0.2">
      <c r="A442" s="357"/>
      <c r="B442" s="47"/>
      <c r="C442" s="353">
        <v>26</v>
      </c>
      <c r="D442" s="367" t="s">
        <v>688</v>
      </c>
      <c r="E442" s="45"/>
      <c r="F442" s="217"/>
      <c r="G442" s="40"/>
      <c r="H442" s="95">
        <f t="shared" si="37"/>
        <v>0</v>
      </c>
      <c r="I442" s="95"/>
      <c r="J442" s="40" t="e">
        <f t="shared" si="35"/>
        <v>#DIV/0!</v>
      </c>
      <c r="M442" s="218"/>
      <c r="P442" s="218"/>
      <c r="Q442" s="218"/>
      <c r="R442" s="218"/>
    </row>
    <row r="443" spans="1:21" s="112" customFormat="1" x14ac:dyDescent="0.2">
      <c r="A443" s="357"/>
      <c r="B443" s="47"/>
      <c r="C443" s="353">
        <v>40</v>
      </c>
      <c r="D443" s="367" t="s">
        <v>689</v>
      </c>
      <c r="E443" s="45"/>
      <c r="F443" s="217"/>
      <c r="G443" s="40"/>
      <c r="H443" s="95">
        <f t="shared" si="37"/>
        <v>0</v>
      </c>
      <c r="I443" s="95"/>
      <c r="J443" s="40" t="e">
        <f t="shared" si="35"/>
        <v>#DIV/0!</v>
      </c>
      <c r="M443" s="218"/>
      <c r="P443" s="218"/>
      <c r="Q443" s="218"/>
      <c r="R443" s="218"/>
    </row>
    <row r="444" spans="1:21" s="112" customFormat="1" x14ac:dyDescent="0.2">
      <c r="A444" s="357"/>
      <c r="B444" s="47"/>
      <c r="C444" s="353">
        <v>43</v>
      </c>
      <c r="D444" s="367" t="s">
        <v>690</v>
      </c>
      <c r="E444" s="45"/>
      <c r="F444" s="217"/>
      <c r="G444" s="40"/>
      <c r="H444" s="95">
        <f t="shared" si="37"/>
        <v>0</v>
      </c>
      <c r="I444" s="95"/>
      <c r="J444" s="40" t="e">
        <f t="shared" si="35"/>
        <v>#DIV/0!</v>
      </c>
      <c r="M444" s="218"/>
      <c r="P444" s="218"/>
      <c r="Q444" s="218"/>
      <c r="R444" s="218"/>
    </row>
    <row r="445" spans="1:21" s="112" customFormat="1" x14ac:dyDescent="0.2">
      <c r="A445" s="357"/>
      <c r="B445" s="47">
        <v>16</v>
      </c>
      <c r="C445" s="353" t="s">
        <v>293</v>
      </c>
      <c r="D445" s="110" t="s">
        <v>691</v>
      </c>
      <c r="E445" s="45"/>
      <c r="F445" s="217"/>
      <c r="G445" s="40"/>
      <c r="H445" s="95">
        <f t="shared" si="37"/>
        <v>0</v>
      </c>
      <c r="I445" s="95"/>
      <c r="J445" s="40" t="e">
        <f t="shared" si="35"/>
        <v>#DIV/0!</v>
      </c>
      <c r="M445" s="218"/>
      <c r="P445" s="218"/>
      <c r="Q445" s="218"/>
      <c r="R445" s="218"/>
    </row>
    <row r="446" spans="1:21" s="112" customFormat="1" x14ac:dyDescent="0.2">
      <c r="A446" s="357"/>
      <c r="B446" s="47"/>
      <c r="C446" s="353">
        <v>16</v>
      </c>
      <c r="D446" s="367" t="s">
        <v>692</v>
      </c>
      <c r="E446" s="45"/>
      <c r="F446" s="217"/>
      <c r="G446" s="40"/>
      <c r="H446" s="95">
        <f t="shared" si="37"/>
        <v>0</v>
      </c>
      <c r="I446" s="95"/>
      <c r="J446" s="40" t="e">
        <f t="shared" si="35"/>
        <v>#DIV/0!</v>
      </c>
      <c r="M446" s="218"/>
      <c r="P446" s="218"/>
      <c r="Q446" s="218"/>
      <c r="R446" s="218"/>
    </row>
    <row r="447" spans="1:21" s="112" customFormat="1" x14ac:dyDescent="0.2">
      <c r="A447" s="357"/>
      <c r="B447" s="47"/>
      <c r="C447" s="353">
        <v>23</v>
      </c>
      <c r="D447" s="367" t="s">
        <v>693</v>
      </c>
      <c r="E447" s="45"/>
      <c r="F447" s="217"/>
      <c r="G447" s="40"/>
      <c r="H447" s="95">
        <f t="shared" si="37"/>
        <v>0</v>
      </c>
      <c r="I447" s="95"/>
      <c r="J447" s="40" t="e">
        <f t="shared" si="35"/>
        <v>#DIV/0!</v>
      </c>
      <c r="M447" s="218"/>
      <c r="P447" s="218"/>
      <c r="Q447" s="218"/>
      <c r="R447" s="218"/>
    </row>
    <row r="448" spans="1:21" s="112" customFormat="1" x14ac:dyDescent="0.2">
      <c r="A448" s="357"/>
      <c r="B448" s="47"/>
      <c r="C448" s="353">
        <v>33</v>
      </c>
      <c r="D448" s="367" t="s">
        <v>694</v>
      </c>
      <c r="E448" s="45"/>
      <c r="F448" s="217"/>
      <c r="G448" s="40"/>
      <c r="H448" s="95">
        <f t="shared" si="37"/>
        <v>0</v>
      </c>
      <c r="I448" s="95"/>
      <c r="J448" s="40" t="e">
        <f t="shared" si="35"/>
        <v>#DIV/0!</v>
      </c>
      <c r="M448" s="218"/>
      <c r="P448" s="218"/>
      <c r="Q448" s="218"/>
      <c r="R448" s="218"/>
    </row>
    <row r="449" spans="1:21" s="112" customFormat="1" x14ac:dyDescent="0.2">
      <c r="A449" s="368"/>
      <c r="B449" s="47">
        <v>17</v>
      </c>
      <c r="C449" s="353" t="s">
        <v>293</v>
      </c>
      <c r="D449" s="108" t="s">
        <v>695</v>
      </c>
      <c r="E449" s="45"/>
      <c r="F449" s="217"/>
      <c r="G449" s="40"/>
      <c r="H449" s="95">
        <f t="shared" si="37"/>
        <v>0</v>
      </c>
      <c r="I449" s="95"/>
      <c r="J449" s="40" t="e">
        <f t="shared" si="35"/>
        <v>#DIV/0!</v>
      </c>
      <c r="M449" s="218"/>
      <c r="P449" s="218"/>
      <c r="Q449" s="218"/>
      <c r="R449" s="218"/>
    </row>
    <row r="450" spans="1:21" s="112" customFormat="1" x14ac:dyDescent="0.2">
      <c r="A450" s="357"/>
      <c r="B450" s="47"/>
      <c r="C450" s="353">
        <v>13</v>
      </c>
      <c r="D450" s="367" t="s">
        <v>696</v>
      </c>
      <c r="E450" s="45"/>
      <c r="F450" s="217"/>
      <c r="G450" s="40"/>
      <c r="H450" s="95">
        <f t="shared" si="37"/>
        <v>0</v>
      </c>
      <c r="I450" s="95"/>
      <c r="J450" s="40" t="e">
        <f t="shared" si="35"/>
        <v>#DIV/0!</v>
      </c>
      <c r="M450" s="218"/>
      <c r="P450" s="218"/>
      <c r="Q450" s="218"/>
      <c r="R450" s="218"/>
    </row>
    <row r="451" spans="1:21" s="112" customFormat="1" x14ac:dyDescent="0.2">
      <c r="A451" s="357"/>
      <c r="B451" s="47"/>
      <c r="C451" s="353">
        <v>23</v>
      </c>
      <c r="D451" s="367" t="s">
        <v>697</v>
      </c>
      <c r="E451" s="45"/>
      <c r="F451" s="217"/>
      <c r="G451" s="40"/>
      <c r="H451" s="95">
        <f t="shared" si="37"/>
        <v>0</v>
      </c>
      <c r="I451" s="95"/>
      <c r="J451" s="40" t="e">
        <f t="shared" si="35"/>
        <v>#DIV/0!</v>
      </c>
      <c r="M451" s="218"/>
      <c r="P451" s="218"/>
      <c r="Q451" s="218"/>
      <c r="R451" s="218"/>
    </row>
    <row r="452" spans="1:21" s="112" customFormat="1" x14ac:dyDescent="0.2">
      <c r="A452" s="357"/>
      <c r="B452" s="47">
        <v>18</v>
      </c>
      <c r="C452" s="353" t="s">
        <v>293</v>
      </c>
      <c r="D452" s="110" t="s">
        <v>698</v>
      </c>
      <c r="E452" s="45"/>
      <c r="F452" s="217"/>
      <c r="G452" s="40"/>
      <c r="H452" s="95">
        <f t="shared" si="37"/>
        <v>0</v>
      </c>
      <c r="I452" s="95"/>
      <c r="J452" s="40" t="e">
        <f t="shared" si="35"/>
        <v>#DIV/0!</v>
      </c>
      <c r="M452" s="218"/>
      <c r="P452" s="218"/>
      <c r="Q452" s="218"/>
      <c r="R452" s="218"/>
    </row>
    <row r="453" spans="1:21" s="112" customFormat="1" x14ac:dyDescent="0.2">
      <c r="A453" s="357"/>
      <c r="B453" s="47"/>
      <c r="C453" s="353">
        <v>13</v>
      </c>
      <c r="D453" s="367" t="s">
        <v>699</v>
      </c>
      <c r="E453" s="45"/>
      <c r="F453" s="217"/>
      <c r="G453" s="40"/>
      <c r="H453" s="95">
        <f t="shared" si="37"/>
        <v>0</v>
      </c>
      <c r="I453" s="95"/>
      <c r="J453" s="40" t="e">
        <f t="shared" si="35"/>
        <v>#DIV/0!</v>
      </c>
      <c r="M453" s="218"/>
      <c r="P453" s="218"/>
      <c r="Q453" s="218"/>
      <c r="R453" s="218"/>
    </row>
    <row r="454" spans="1:21" s="112" customFormat="1" ht="12.75" customHeight="1" x14ac:dyDescent="0.2">
      <c r="A454" s="357"/>
      <c r="B454" s="47">
        <v>31</v>
      </c>
      <c r="C454" s="353" t="s">
        <v>293</v>
      </c>
      <c r="D454" s="110" t="s">
        <v>700</v>
      </c>
      <c r="E454" s="45"/>
      <c r="F454" s="109"/>
      <c r="G454" s="40"/>
      <c r="H454" s="95">
        <f>E454*G454</f>
        <v>0</v>
      </c>
      <c r="I454" s="95"/>
      <c r="J454" s="40" t="e">
        <f t="shared" si="35"/>
        <v>#DIV/0!</v>
      </c>
      <c r="M454" s="218"/>
      <c r="P454" s="218"/>
      <c r="Q454" s="218"/>
      <c r="R454" s="218"/>
      <c r="U454" s="264"/>
    </row>
    <row r="455" spans="1:21" s="112" customFormat="1" x14ac:dyDescent="0.2">
      <c r="A455" s="357"/>
      <c r="B455" s="47">
        <v>32</v>
      </c>
      <c r="C455" s="353" t="s">
        <v>293</v>
      </c>
      <c r="D455" s="110" t="s">
        <v>701</v>
      </c>
      <c r="E455" s="45"/>
      <c r="F455" s="217"/>
      <c r="G455" s="40"/>
      <c r="H455" s="95">
        <f t="shared" ref="H455:H479" si="38">E455*G455</f>
        <v>0</v>
      </c>
      <c r="I455" s="95"/>
      <c r="J455" s="40" t="e">
        <f t="shared" si="35"/>
        <v>#DIV/0!</v>
      </c>
      <c r="M455" s="218"/>
      <c r="P455" s="218"/>
      <c r="Q455" s="218"/>
      <c r="R455" s="218"/>
    </row>
    <row r="456" spans="1:21" s="112" customFormat="1" x14ac:dyDescent="0.2">
      <c r="A456" s="357"/>
      <c r="B456" s="47"/>
      <c r="C456" s="353">
        <v>13</v>
      </c>
      <c r="D456" s="367" t="s">
        <v>702</v>
      </c>
      <c r="E456" s="45"/>
      <c r="F456" s="217"/>
      <c r="G456" s="40"/>
      <c r="H456" s="95">
        <f t="shared" si="38"/>
        <v>0</v>
      </c>
      <c r="I456" s="95"/>
      <c r="J456" s="40" t="e">
        <f t="shared" si="35"/>
        <v>#DIV/0!</v>
      </c>
      <c r="M456" s="218"/>
      <c r="P456" s="218"/>
      <c r="Q456" s="218"/>
      <c r="R456" s="218"/>
    </row>
    <row r="457" spans="1:21" s="112" customFormat="1" x14ac:dyDescent="0.2">
      <c r="A457" s="357"/>
      <c r="B457" s="47"/>
      <c r="C457" s="353">
        <v>19</v>
      </c>
      <c r="D457" s="367" t="s">
        <v>703</v>
      </c>
      <c r="E457" s="45"/>
      <c r="F457" s="217"/>
      <c r="G457" s="40"/>
      <c r="H457" s="95">
        <f t="shared" si="38"/>
        <v>0</v>
      </c>
      <c r="I457" s="95"/>
      <c r="J457" s="40" t="e">
        <f t="shared" si="35"/>
        <v>#DIV/0!</v>
      </c>
      <c r="M457" s="218"/>
      <c r="P457" s="218"/>
      <c r="Q457" s="218"/>
      <c r="R457" s="218"/>
    </row>
    <row r="458" spans="1:21" s="112" customFormat="1" x14ac:dyDescent="0.2">
      <c r="A458" s="357"/>
      <c r="B458" s="47">
        <v>33</v>
      </c>
      <c r="C458" s="353" t="s">
        <v>293</v>
      </c>
      <c r="D458" s="110" t="s">
        <v>704</v>
      </c>
      <c r="E458" s="45"/>
      <c r="F458" s="217"/>
      <c r="G458" s="40"/>
      <c r="H458" s="95">
        <f t="shared" si="38"/>
        <v>0</v>
      </c>
      <c r="I458" s="95"/>
      <c r="J458" s="40" t="e">
        <f t="shared" si="35"/>
        <v>#DIV/0!</v>
      </c>
      <c r="M458" s="218"/>
      <c r="P458" s="218"/>
      <c r="Q458" s="218"/>
      <c r="R458" s="218"/>
    </row>
    <row r="459" spans="1:21" s="112" customFormat="1" x14ac:dyDescent="0.2">
      <c r="A459" s="357"/>
      <c r="B459" s="47"/>
      <c r="C459" s="353">
        <v>13</v>
      </c>
      <c r="D459" s="367" t="s">
        <v>705</v>
      </c>
      <c r="E459" s="45"/>
      <c r="F459" s="217"/>
      <c r="G459" s="40"/>
      <c r="H459" s="95">
        <f t="shared" si="38"/>
        <v>0</v>
      </c>
      <c r="I459" s="95"/>
      <c r="J459" s="40" t="e">
        <f t="shared" si="35"/>
        <v>#DIV/0!</v>
      </c>
      <c r="M459" s="218"/>
      <c r="P459" s="218"/>
      <c r="Q459" s="218"/>
      <c r="R459" s="218"/>
    </row>
    <row r="460" spans="1:21" s="112" customFormat="1" x14ac:dyDescent="0.2">
      <c r="A460" s="357"/>
      <c r="B460" s="47"/>
      <c r="C460" s="353">
        <v>14</v>
      </c>
      <c r="D460" s="367" t="s">
        <v>706</v>
      </c>
      <c r="E460" s="45"/>
      <c r="F460" s="217"/>
      <c r="G460" s="40"/>
      <c r="H460" s="95">
        <f t="shared" si="38"/>
        <v>0</v>
      </c>
      <c r="I460" s="95"/>
      <c r="J460" s="40" t="e">
        <f t="shared" si="35"/>
        <v>#DIV/0!</v>
      </c>
      <c r="M460" s="218"/>
      <c r="P460" s="218"/>
      <c r="Q460" s="218"/>
      <c r="R460" s="218"/>
    </row>
    <row r="461" spans="1:21" s="112" customFormat="1" x14ac:dyDescent="0.2">
      <c r="A461" s="357"/>
      <c r="B461" s="47"/>
      <c r="C461" s="353">
        <v>23</v>
      </c>
      <c r="D461" s="367" t="s">
        <v>707</v>
      </c>
      <c r="E461" s="45"/>
      <c r="F461" s="217"/>
      <c r="G461" s="40"/>
      <c r="H461" s="95">
        <f t="shared" si="38"/>
        <v>0</v>
      </c>
      <c r="I461" s="95"/>
      <c r="J461" s="40" t="e">
        <f t="shared" si="35"/>
        <v>#DIV/0!</v>
      </c>
      <c r="M461" s="218"/>
      <c r="P461" s="218"/>
      <c r="Q461" s="218"/>
      <c r="R461" s="218"/>
    </row>
    <row r="462" spans="1:21" s="112" customFormat="1" x14ac:dyDescent="0.2">
      <c r="A462" s="357"/>
      <c r="B462" s="47"/>
      <c r="C462" s="353">
        <v>33</v>
      </c>
      <c r="D462" s="367" t="s">
        <v>708</v>
      </c>
      <c r="E462" s="45"/>
      <c r="F462" s="217"/>
      <c r="G462" s="40"/>
      <c r="H462" s="95">
        <f t="shared" si="38"/>
        <v>0</v>
      </c>
      <c r="I462" s="95"/>
      <c r="J462" s="40" t="e">
        <f t="shared" si="35"/>
        <v>#DIV/0!</v>
      </c>
      <c r="M462" s="218"/>
      <c r="P462" s="218"/>
      <c r="Q462" s="218"/>
      <c r="R462" s="218"/>
    </row>
    <row r="463" spans="1:21" s="112" customFormat="1" x14ac:dyDescent="0.2">
      <c r="A463" s="357"/>
      <c r="B463" s="47"/>
      <c r="C463" s="353">
        <v>43</v>
      </c>
      <c r="D463" s="367" t="s">
        <v>709</v>
      </c>
      <c r="E463" s="45"/>
      <c r="F463" s="217"/>
      <c r="G463" s="40"/>
      <c r="H463" s="95">
        <f t="shared" si="38"/>
        <v>0</v>
      </c>
      <c r="I463" s="95"/>
      <c r="J463" s="40" t="e">
        <f t="shared" si="35"/>
        <v>#DIV/0!</v>
      </c>
      <c r="M463" s="218"/>
      <c r="P463" s="218"/>
      <c r="Q463" s="218"/>
      <c r="R463" s="218"/>
    </row>
    <row r="464" spans="1:21" s="112" customFormat="1" x14ac:dyDescent="0.2">
      <c r="A464" s="357"/>
      <c r="B464" s="47">
        <v>39</v>
      </c>
      <c r="C464" s="353" t="s">
        <v>293</v>
      </c>
      <c r="D464" s="110" t="s">
        <v>710</v>
      </c>
      <c r="E464" s="45"/>
      <c r="F464" s="217"/>
      <c r="G464" s="40"/>
      <c r="H464" s="95">
        <f t="shared" si="38"/>
        <v>0</v>
      </c>
      <c r="I464" s="95"/>
      <c r="J464" s="40" t="e">
        <f t="shared" si="35"/>
        <v>#DIV/0!</v>
      </c>
      <c r="M464" s="218"/>
      <c r="P464" s="218"/>
      <c r="Q464" s="218"/>
      <c r="R464" s="218"/>
    </row>
    <row r="465" spans="1:18" s="112" customFormat="1" x14ac:dyDescent="0.2">
      <c r="A465" s="357"/>
      <c r="B465" s="47"/>
      <c r="C465" s="353">
        <v>16</v>
      </c>
      <c r="D465" s="367" t="s">
        <v>711</v>
      </c>
      <c r="E465" s="45"/>
      <c r="F465" s="217"/>
      <c r="G465" s="40"/>
      <c r="H465" s="95">
        <f t="shared" si="38"/>
        <v>0</v>
      </c>
      <c r="I465" s="95"/>
      <c r="J465" s="40" t="e">
        <f t="shared" si="35"/>
        <v>#DIV/0!</v>
      </c>
      <c r="M465" s="218"/>
      <c r="P465" s="218"/>
      <c r="Q465" s="218"/>
      <c r="R465" s="218"/>
    </row>
    <row r="466" spans="1:18" s="112" customFormat="1" x14ac:dyDescent="0.2">
      <c r="A466" s="357"/>
      <c r="B466" s="47">
        <v>80</v>
      </c>
      <c r="C466" s="353" t="s">
        <v>293</v>
      </c>
      <c r="D466" s="108" t="s">
        <v>250</v>
      </c>
      <c r="E466" s="45"/>
      <c r="F466" s="217"/>
      <c r="G466" s="40"/>
      <c r="H466" s="95">
        <f t="shared" si="38"/>
        <v>0</v>
      </c>
      <c r="I466" s="95"/>
      <c r="J466" s="40" t="e">
        <f t="shared" si="35"/>
        <v>#DIV/0!</v>
      </c>
      <c r="M466" s="218"/>
      <c r="P466" s="218"/>
      <c r="Q466" s="218"/>
      <c r="R466" s="218"/>
    </row>
    <row r="467" spans="1:18" s="112" customFormat="1" x14ac:dyDescent="0.2">
      <c r="A467" s="357"/>
      <c r="B467" s="47">
        <v>90</v>
      </c>
      <c r="C467" s="353" t="s">
        <v>293</v>
      </c>
      <c r="D467" s="108" t="s">
        <v>712</v>
      </c>
      <c r="E467" s="45"/>
      <c r="F467" s="217"/>
      <c r="G467" s="40"/>
      <c r="H467" s="95">
        <f t="shared" si="38"/>
        <v>0</v>
      </c>
      <c r="I467" s="95"/>
      <c r="J467" s="40" t="e">
        <f t="shared" si="35"/>
        <v>#DIV/0!</v>
      </c>
      <c r="M467" s="218"/>
      <c r="P467" s="218"/>
      <c r="Q467" s="218"/>
      <c r="R467" s="218"/>
    </row>
    <row r="468" spans="1:18" s="112" customFormat="1" x14ac:dyDescent="0.2">
      <c r="A468" s="357"/>
      <c r="B468" s="47">
        <v>91</v>
      </c>
      <c r="C468" s="353" t="s">
        <v>293</v>
      </c>
      <c r="D468" s="110" t="s">
        <v>713</v>
      </c>
      <c r="E468" s="45"/>
      <c r="F468" s="217"/>
      <c r="G468" s="40"/>
      <c r="H468" s="95">
        <f t="shared" si="38"/>
        <v>0</v>
      </c>
      <c r="I468" s="95"/>
      <c r="J468" s="40" t="e">
        <f t="shared" si="35"/>
        <v>#DIV/0!</v>
      </c>
      <c r="M468" s="218"/>
      <c r="P468" s="218"/>
      <c r="Q468" s="218"/>
      <c r="R468" s="218"/>
    </row>
    <row r="469" spans="1:18" s="112" customFormat="1" x14ac:dyDescent="0.2">
      <c r="A469" s="357"/>
      <c r="B469" s="47">
        <v>92</v>
      </c>
      <c r="C469" s="353" t="s">
        <v>293</v>
      </c>
      <c r="D469" s="110" t="s">
        <v>714</v>
      </c>
      <c r="E469" s="45"/>
      <c r="F469" s="217"/>
      <c r="G469" s="40"/>
      <c r="H469" s="95">
        <f t="shared" si="38"/>
        <v>0</v>
      </c>
      <c r="I469" s="95"/>
      <c r="J469" s="40" t="e">
        <f t="shared" si="35"/>
        <v>#DIV/0!</v>
      </c>
      <c r="M469" s="218"/>
      <c r="P469" s="218"/>
      <c r="Q469" s="218"/>
      <c r="R469" s="218"/>
    </row>
    <row r="470" spans="1:18" s="112" customFormat="1" x14ac:dyDescent="0.2">
      <c r="A470" s="357"/>
      <c r="B470" s="47"/>
      <c r="C470" s="353">
        <v>13</v>
      </c>
      <c r="D470" s="367" t="s">
        <v>715</v>
      </c>
      <c r="E470" s="45"/>
      <c r="F470" s="217"/>
      <c r="G470" s="40"/>
      <c r="H470" s="95">
        <f t="shared" si="38"/>
        <v>0</v>
      </c>
      <c r="I470" s="95"/>
      <c r="J470" s="40" t="e">
        <f t="shared" si="35"/>
        <v>#DIV/0!</v>
      </c>
      <c r="M470" s="218"/>
      <c r="P470" s="218"/>
      <c r="Q470" s="218"/>
      <c r="R470" s="218"/>
    </row>
    <row r="471" spans="1:18" s="112" customFormat="1" x14ac:dyDescent="0.2">
      <c r="A471" s="357"/>
      <c r="B471" s="47"/>
      <c r="C471" s="353">
        <v>23</v>
      </c>
      <c r="D471" s="367" t="s">
        <v>716</v>
      </c>
      <c r="E471" s="45"/>
      <c r="F471" s="217"/>
      <c r="G471" s="40"/>
      <c r="H471" s="95">
        <f t="shared" si="38"/>
        <v>0</v>
      </c>
      <c r="I471" s="95"/>
      <c r="J471" s="40" t="e">
        <f t="shared" si="35"/>
        <v>#DIV/0!</v>
      </c>
      <c r="M471" s="218"/>
      <c r="P471" s="218"/>
      <c r="Q471" s="218"/>
      <c r="R471" s="218"/>
    </row>
    <row r="472" spans="1:18" s="112" customFormat="1" x14ac:dyDescent="0.2">
      <c r="A472" s="357"/>
      <c r="B472" s="47">
        <v>93</v>
      </c>
      <c r="C472" s="353" t="s">
        <v>293</v>
      </c>
      <c r="D472" s="110" t="s">
        <v>717</v>
      </c>
      <c r="E472" s="45"/>
      <c r="F472" s="217"/>
      <c r="G472" s="40"/>
      <c r="H472" s="95">
        <f t="shared" si="38"/>
        <v>0</v>
      </c>
      <c r="I472" s="95"/>
      <c r="J472" s="40" t="e">
        <f t="shared" si="35"/>
        <v>#DIV/0!</v>
      </c>
      <c r="M472" s="218"/>
      <c r="P472" s="218"/>
      <c r="Q472" s="218"/>
      <c r="R472" s="218"/>
    </row>
    <row r="473" spans="1:18" s="112" customFormat="1" x14ac:dyDescent="0.2">
      <c r="A473" s="357"/>
      <c r="B473" s="47"/>
      <c r="C473" s="353">
        <v>13</v>
      </c>
      <c r="D473" s="367" t="s">
        <v>718</v>
      </c>
      <c r="E473" s="45"/>
      <c r="F473" s="217"/>
      <c r="G473" s="40"/>
      <c r="H473" s="95">
        <f t="shared" si="38"/>
        <v>0</v>
      </c>
      <c r="I473" s="95"/>
      <c r="J473" s="40" t="e">
        <f t="shared" ref="J473:J479" si="39">H473/J$16</f>
        <v>#DIV/0!</v>
      </c>
      <c r="M473" s="218"/>
      <c r="P473" s="218"/>
      <c r="Q473" s="218"/>
      <c r="R473" s="218"/>
    </row>
    <row r="474" spans="1:18" s="112" customFormat="1" x14ac:dyDescent="0.2">
      <c r="A474" s="357"/>
      <c r="B474" s="47"/>
      <c r="C474" s="353">
        <v>23</v>
      </c>
      <c r="D474" s="367" t="s">
        <v>719</v>
      </c>
      <c r="E474" s="45"/>
      <c r="F474" s="217"/>
      <c r="G474" s="40"/>
      <c r="H474" s="95">
        <f t="shared" si="38"/>
        <v>0</v>
      </c>
      <c r="I474" s="95"/>
      <c r="J474" s="40" t="e">
        <f t="shared" si="39"/>
        <v>#DIV/0!</v>
      </c>
      <c r="M474" s="218"/>
      <c r="P474" s="218"/>
      <c r="Q474" s="218"/>
      <c r="R474" s="218"/>
    </row>
    <row r="475" spans="1:18" s="112" customFormat="1" x14ac:dyDescent="0.2">
      <c r="A475" s="357"/>
      <c r="B475" s="47"/>
      <c r="C475" s="353">
        <v>33</v>
      </c>
      <c r="D475" s="367" t="s">
        <v>720</v>
      </c>
      <c r="E475" s="45"/>
      <c r="F475" s="217"/>
      <c r="G475" s="40"/>
      <c r="H475" s="95">
        <f t="shared" si="38"/>
        <v>0</v>
      </c>
      <c r="I475" s="95"/>
      <c r="J475" s="40" t="e">
        <f t="shared" si="39"/>
        <v>#DIV/0!</v>
      </c>
      <c r="M475" s="218"/>
      <c r="P475" s="218"/>
      <c r="Q475" s="218"/>
      <c r="R475" s="218"/>
    </row>
    <row r="476" spans="1:18" s="112" customFormat="1" x14ac:dyDescent="0.2">
      <c r="A476" s="357"/>
      <c r="B476" s="47"/>
      <c r="C476" s="353">
        <v>43</v>
      </c>
      <c r="D476" s="367" t="s">
        <v>721</v>
      </c>
      <c r="E476" s="45"/>
      <c r="F476" s="217"/>
      <c r="G476" s="40"/>
      <c r="H476" s="95">
        <f t="shared" si="38"/>
        <v>0</v>
      </c>
      <c r="I476" s="95"/>
      <c r="J476" s="40" t="e">
        <f t="shared" si="39"/>
        <v>#DIV/0!</v>
      </c>
      <c r="M476" s="218"/>
      <c r="P476" s="218"/>
      <c r="Q476" s="218"/>
      <c r="R476" s="218"/>
    </row>
    <row r="477" spans="1:18" s="112" customFormat="1" x14ac:dyDescent="0.2">
      <c r="A477" s="357"/>
      <c r="B477" s="47">
        <v>94</v>
      </c>
      <c r="C477" s="353" t="s">
        <v>293</v>
      </c>
      <c r="D477" s="110" t="s">
        <v>722</v>
      </c>
      <c r="E477" s="45"/>
      <c r="F477" s="217"/>
      <c r="G477" s="40"/>
      <c r="H477" s="95">
        <f t="shared" si="38"/>
        <v>0</v>
      </c>
      <c r="I477" s="95"/>
      <c r="J477" s="40" t="e">
        <f t="shared" si="39"/>
        <v>#DIV/0!</v>
      </c>
      <c r="M477" s="218"/>
      <c r="P477" s="218"/>
      <c r="Q477" s="218"/>
      <c r="R477" s="218"/>
    </row>
    <row r="478" spans="1:18" s="112" customFormat="1" x14ac:dyDescent="0.2">
      <c r="A478" s="357"/>
      <c r="B478" s="47"/>
      <c r="C478" s="353">
        <v>43</v>
      </c>
      <c r="D478" s="367" t="s">
        <v>723</v>
      </c>
      <c r="E478" s="45"/>
      <c r="F478" s="217"/>
      <c r="G478" s="40"/>
      <c r="H478" s="95">
        <f t="shared" si="38"/>
        <v>0</v>
      </c>
      <c r="I478" s="95"/>
      <c r="J478" s="40" t="e">
        <f t="shared" si="39"/>
        <v>#DIV/0!</v>
      </c>
      <c r="M478" s="218"/>
      <c r="P478" s="218"/>
      <c r="Q478" s="218"/>
      <c r="R478" s="218"/>
    </row>
    <row r="479" spans="1:18" s="112" customFormat="1" x14ac:dyDescent="0.2">
      <c r="A479" s="357"/>
      <c r="B479" s="47"/>
      <c r="C479" s="353">
        <v>46</v>
      </c>
      <c r="D479" s="367" t="s">
        <v>256</v>
      </c>
      <c r="E479" s="45"/>
      <c r="F479" s="217"/>
      <c r="G479" s="40"/>
      <c r="H479" s="95">
        <f t="shared" si="38"/>
        <v>0</v>
      </c>
      <c r="I479" s="95"/>
      <c r="J479" s="40" t="e">
        <f t="shared" si="39"/>
        <v>#DIV/0!</v>
      </c>
      <c r="M479" s="218"/>
      <c r="P479" s="218"/>
      <c r="Q479" s="218"/>
      <c r="R479" s="218"/>
    </row>
    <row r="480" spans="1:18" s="112" customFormat="1" ht="6.6" customHeight="1" x14ac:dyDescent="0.2">
      <c r="A480" s="357"/>
      <c r="B480" s="47"/>
      <c r="C480" s="47"/>
      <c r="D480" s="44"/>
      <c r="E480" s="45"/>
      <c r="F480" s="109"/>
      <c r="G480" s="40"/>
      <c r="H480" s="95"/>
      <c r="I480" s="95"/>
      <c r="J480" s="40"/>
      <c r="M480" s="218"/>
      <c r="P480" s="218"/>
      <c r="Q480" s="218"/>
      <c r="R480" s="218"/>
    </row>
    <row r="481" spans="1:21" s="119" customFormat="1" ht="12.75" customHeight="1" x14ac:dyDescent="0.2">
      <c r="A481" s="360">
        <v>33</v>
      </c>
      <c r="B481" s="365" t="s">
        <v>293</v>
      </c>
      <c r="C481" s="365" t="s">
        <v>293</v>
      </c>
      <c r="D481" s="124" t="s">
        <v>724</v>
      </c>
      <c r="E481" s="114"/>
      <c r="F481" s="115"/>
      <c r="G481" s="116"/>
      <c r="H481" s="117"/>
      <c r="I481" s="117">
        <f>SUM(H481:H511)</f>
        <v>0</v>
      </c>
      <c r="J481" s="116" t="e">
        <f t="shared" ref="J481:J510" si="40">H481/J$16</f>
        <v>#DIV/0!</v>
      </c>
      <c r="M481" s="248"/>
      <c r="P481" s="248"/>
      <c r="Q481" s="248"/>
      <c r="R481" s="218"/>
      <c r="U481" s="265"/>
    </row>
    <row r="482" spans="1:21" s="112" customFormat="1" ht="12.75" customHeight="1" x14ac:dyDescent="0.2">
      <c r="A482" s="357"/>
      <c r="B482" s="47">
        <v>10</v>
      </c>
      <c r="C482" s="353" t="s">
        <v>293</v>
      </c>
      <c r="D482" s="108" t="s">
        <v>725</v>
      </c>
      <c r="E482" s="45"/>
      <c r="F482" s="109"/>
      <c r="G482" s="40"/>
      <c r="H482" s="95">
        <f>E482*G482</f>
        <v>0</v>
      </c>
      <c r="I482" s="95"/>
      <c r="J482" s="40" t="e">
        <f t="shared" si="40"/>
        <v>#DIV/0!</v>
      </c>
      <c r="M482" s="218"/>
      <c r="P482" s="218"/>
      <c r="Q482" s="218"/>
      <c r="R482" s="218"/>
      <c r="U482" s="264"/>
    </row>
    <row r="483" spans="1:21" s="112" customFormat="1" x14ac:dyDescent="0.2">
      <c r="A483" s="357"/>
      <c r="B483" s="47">
        <v>14</v>
      </c>
      <c r="C483" s="353" t="s">
        <v>293</v>
      </c>
      <c r="D483" s="110" t="s">
        <v>726</v>
      </c>
      <c r="E483" s="45"/>
      <c r="F483" s="217"/>
      <c r="G483" s="40"/>
      <c r="H483" s="95">
        <f t="shared" ref="H483:H510" si="41">E483*G483</f>
        <v>0</v>
      </c>
      <c r="I483" s="95"/>
      <c r="J483" s="40" t="e">
        <f t="shared" si="40"/>
        <v>#DIV/0!</v>
      </c>
      <c r="M483" s="218"/>
      <c r="P483" s="218"/>
      <c r="Q483" s="218"/>
      <c r="R483" s="218"/>
    </row>
    <row r="484" spans="1:21" s="112" customFormat="1" x14ac:dyDescent="0.2">
      <c r="A484" s="357"/>
      <c r="B484" s="47"/>
      <c r="C484" s="353">
        <v>13</v>
      </c>
      <c r="D484" s="367" t="s">
        <v>727</v>
      </c>
      <c r="E484" s="45"/>
      <c r="F484" s="217"/>
      <c r="G484" s="40"/>
      <c r="H484" s="95">
        <f t="shared" si="41"/>
        <v>0</v>
      </c>
      <c r="I484" s="95"/>
      <c r="J484" s="40" t="e">
        <f t="shared" si="40"/>
        <v>#DIV/0!</v>
      </c>
      <c r="M484" s="218"/>
      <c r="P484" s="218"/>
      <c r="Q484" s="218"/>
      <c r="R484" s="218"/>
    </row>
    <row r="485" spans="1:21" s="112" customFormat="1" x14ac:dyDescent="0.2">
      <c r="A485" s="357"/>
      <c r="B485" s="47"/>
      <c r="C485" s="353">
        <v>16</v>
      </c>
      <c r="D485" s="367" t="s">
        <v>728</v>
      </c>
      <c r="E485" s="45"/>
      <c r="F485" s="217"/>
      <c r="G485" s="40"/>
      <c r="H485" s="95">
        <f t="shared" si="41"/>
        <v>0</v>
      </c>
      <c r="I485" s="95"/>
      <c r="J485" s="40" t="e">
        <f t="shared" si="40"/>
        <v>#DIV/0!</v>
      </c>
      <c r="M485" s="218"/>
      <c r="P485" s="218"/>
      <c r="Q485" s="218"/>
      <c r="R485" s="218"/>
    </row>
    <row r="486" spans="1:21" s="112" customFormat="1" x14ac:dyDescent="0.2">
      <c r="A486" s="357"/>
      <c r="B486" s="47">
        <v>30</v>
      </c>
      <c r="C486" s="353" t="s">
        <v>293</v>
      </c>
      <c r="D486" s="108" t="s">
        <v>729</v>
      </c>
      <c r="E486" s="45"/>
      <c r="F486" s="217"/>
      <c r="G486" s="40"/>
      <c r="H486" s="95">
        <f t="shared" si="41"/>
        <v>0</v>
      </c>
      <c r="I486" s="95"/>
      <c r="J486" s="40" t="e">
        <f t="shared" si="40"/>
        <v>#DIV/0!</v>
      </c>
      <c r="M486" s="218"/>
      <c r="P486" s="218"/>
      <c r="Q486" s="218"/>
      <c r="R486" s="218"/>
    </row>
    <row r="487" spans="1:21" s="112" customFormat="1" x14ac:dyDescent="0.2">
      <c r="A487" s="357"/>
      <c r="B487" s="47">
        <v>31</v>
      </c>
      <c r="C487" s="353" t="s">
        <v>293</v>
      </c>
      <c r="D487" s="110" t="s">
        <v>730</v>
      </c>
      <c r="E487" s="45"/>
      <c r="F487" s="217"/>
      <c r="G487" s="40"/>
      <c r="H487" s="95">
        <f t="shared" si="41"/>
        <v>0</v>
      </c>
      <c r="I487" s="95"/>
      <c r="J487" s="40" t="e">
        <f t="shared" si="40"/>
        <v>#DIV/0!</v>
      </c>
      <c r="M487" s="218"/>
      <c r="P487" s="218"/>
      <c r="Q487" s="218"/>
      <c r="R487" s="218"/>
    </row>
    <row r="488" spans="1:21" s="112" customFormat="1" x14ac:dyDescent="0.2">
      <c r="A488" s="357"/>
      <c r="B488" s="47"/>
      <c r="C488" s="353">
        <v>11</v>
      </c>
      <c r="D488" s="367" t="s">
        <v>731</v>
      </c>
      <c r="E488" s="45"/>
      <c r="F488" s="217"/>
      <c r="G488" s="40"/>
      <c r="H488" s="95">
        <f t="shared" si="41"/>
        <v>0</v>
      </c>
      <c r="I488" s="95"/>
      <c r="J488" s="40" t="e">
        <f t="shared" si="40"/>
        <v>#DIV/0!</v>
      </c>
      <c r="M488" s="218"/>
      <c r="P488" s="218"/>
      <c r="Q488" s="218"/>
      <c r="R488" s="218"/>
    </row>
    <row r="489" spans="1:21" s="112" customFormat="1" x14ac:dyDescent="0.2">
      <c r="A489" s="357"/>
      <c r="B489" s="47"/>
      <c r="C489" s="353">
        <v>13</v>
      </c>
      <c r="D489" s="367" t="s">
        <v>732</v>
      </c>
      <c r="E489" s="45"/>
      <c r="F489" s="217"/>
      <c r="G489" s="40"/>
      <c r="H489" s="95">
        <f t="shared" si="41"/>
        <v>0</v>
      </c>
      <c r="I489" s="95"/>
      <c r="J489" s="40" t="e">
        <f t="shared" si="40"/>
        <v>#DIV/0!</v>
      </c>
      <c r="M489" s="218"/>
      <c r="P489" s="218"/>
      <c r="Q489" s="218"/>
      <c r="R489" s="218"/>
    </row>
    <row r="490" spans="1:21" s="112" customFormat="1" x14ac:dyDescent="0.2">
      <c r="A490" s="357"/>
      <c r="B490" s="47">
        <v>32</v>
      </c>
      <c r="C490" s="353" t="s">
        <v>293</v>
      </c>
      <c r="D490" s="110" t="s">
        <v>733</v>
      </c>
      <c r="E490" s="45"/>
      <c r="F490" s="217"/>
      <c r="G490" s="40"/>
      <c r="H490" s="95">
        <f t="shared" si="41"/>
        <v>0</v>
      </c>
      <c r="I490" s="95"/>
      <c r="J490" s="40" t="e">
        <f t="shared" si="40"/>
        <v>#DIV/0!</v>
      </c>
      <c r="M490" s="218"/>
      <c r="P490" s="218"/>
      <c r="Q490" s="218"/>
      <c r="R490" s="218"/>
    </row>
    <row r="491" spans="1:21" s="112" customFormat="1" x14ac:dyDescent="0.2">
      <c r="A491" s="357"/>
      <c r="B491" s="47"/>
      <c r="C491" s="353">
        <v>13</v>
      </c>
      <c r="D491" s="367" t="s">
        <v>734</v>
      </c>
      <c r="E491" s="45"/>
      <c r="F491" s="217"/>
      <c r="G491" s="40"/>
      <c r="H491" s="95">
        <f t="shared" si="41"/>
        <v>0</v>
      </c>
      <c r="I491" s="95"/>
      <c r="J491" s="40" t="e">
        <f t="shared" si="40"/>
        <v>#DIV/0!</v>
      </c>
      <c r="M491" s="218"/>
      <c r="P491" s="218"/>
      <c r="Q491" s="218"/>
      <c r="R491" s="218"/>
    </row>
    <row r="492" spans="1:21" s="112" customFormat="1" x14ac:dyDescent="0.2">
      <c r="A492" s="357"/>
      <c r="B492" s="47">
        <v>40</v>
      </c>
      <c r="C492" s="353" t="s">
        <v>293</v>
      </c>
      <c r="D492" s="108" t="s">
        <v>735</v>
      </c>
      <c r="E492" s="45"/>
      <c r="F492" s="217"/>
      <c r="G492" s="40"/>
      <c r="H492" s="95">
        <f t="shared" si="41"/>
        <v>0</v>
      </c>
      <c r="I492" s="95"/>
      <c r="J492" s="40" t="e">
        <f t="shared" si="40"/>
        <v>#DIV/0!</v>
      </c>
      <c r="M492" s="218"/>
      <c r="P492" s="218"/>
      <c r="Q492" s="218"/>
      <c r="R492" s="218"/>
    </row>
    <row r="493" spans="1:21" s="112" customFormat="1" x14ac:dyDescent="0.2">
      <c r="A493" s="357"/>
      <c r="B493" s="47">
        <v>41</v>
      </c>
      <c r="C493" s="353" t="s">
        <v>293</v>
      </c>
      <c r="D493" s="110" t="s">
        <v>736</v>
      </c>
      <c r="E493" s="45"/>
      <c r="F493" s="217"/>
      <c r="G493" s="40"/>
      <c r="H493" s="95">
        <f t="shared" si="41"/>
        <v>0</v>
      </c>
      <c r="I493" s="95"/>
      <c r="J493" s="40" t="e">
        <f t="shared" si="40"/>
        <v>#DIV/0!</v>
      </c>
      <c r="M493" s="218"/>
      <c r="P493" s="218"/>
      <c r="Q493" s="218"/>
      <c r="R493" s="218"/>
    </row>
    <row r="494" spans="1:21" s="112" customFormat="1" x14ac:dyDescent="0.2">
      <c r="A494" s="357"/>
      <c r="B494" s="47"/>
      <c r="C494" s="353">
        <v>13</v>
      </c>
      <c r="D494" s="367" t="s">
        <v>737</v>
      </c>
      <c r="E494" s="45"/>
      <c r="F494" s="217"/>
      <c r="G494" s="40"/>
      <c r="H494" s="95">
        <f t="shared" si="41"/>
        <v>0</v>
      </c>
      <c r="I494" s="95"/>
      <c r="J494" s="40" t="e">
        <f t="shared" si="40"/>
        <v>#DIV/0!</v>
      </c>
      <c r="M494" s="218"/>
      <c r="P494" s="218"/>
      <c r="Q494" s="218"/>
      <c r="R494" s="218"/>
    </row>
    <row r="495" spans="1:21" s="112" customFormat="1" x14ac:dyDescent="0.2">
      <c r="A495" s="357"/>
      <c r="B495" s="47"/>
      <c r="C495" s="353">
        <v>16</v>
      </c>
      <c r="D495" s="367" t="s">
        <v>738</v>
      </c>
      <c r="E495" s="45"/>
      <c r="F495" s="217"/>
      <c r="G495" s="40"/>
      <c r="H495" s="95">
        <f t="shared" si="41"/>
        <v>0</v>
      </c>
      <c r="I495" s="95"/>
      <c r="J495" s="40" t="e">
        <f t="shared" si="40"/>
        <v>#DIV/0!</v>
      </c>
      <c r="M495" s="218"/>
      <c r="P495" s="218"/>
      <c r="Q495" s="218"/>
      <c r="R495" s="218"/>
    </row>
    <row r="496" spans="1:21" s="112" customFormat="1" x14ac:dyDescent="0.2">
      <c r="A496" s="357"/>
      <c r="B496" s="47"/>
      <c r="C496" s="353">
        <v>19</v>
      </c>
      <c r="D496" s="367" t="s">
        <v>739</v>
      </c>
      <c r="E496" s="45"/>
      <c r="F496" s="217"/>
      <c r="G496" s="40"/>
      <c r="H496" s="95">
        <f t="shared" si="41"/>
        <v>0</v>
      </c>
      <c r="I496" s="95"/>
      <c r="J496" s="40" t="e">
        <f t="shared" si="40"/>
        <v>#DIV/0!</v>
      </c>
      <c r="M496" s="218"/>
      <c r="P496" s="218"/>
      <c r="Q496" s="218"/>
      <c r="R496" s="218"/>
    </row>
    <row r="497" spans="1:18" s="112" customFormat="1" x14ac:dyDescent="0.2">
      <c r="A497" s="357"/>
      <c r="B497" s="47">
        <v>42</v>
      </c>
      <c r="C497" s="353" t="s">
        <v>293</v>
      </c>
      <c r="D497" s="110" t="s">
        <v>740</v>
      </c>
      <c r="E497" s="45"/>
      <c r="F497" s="217"/>
      <c r="G497" s="40"/>
      <c r="H497" s="95">
        <f t="shared" si="41"/>
        <v>0</v>
      </c>
      <c r="I497" s="95"/>
      <c r="J497" s="40" t="e">
        <f t="shared" si="40"/>
        <v>#DIV/0!</v>
      </c>
      <c r="M497" s="218"/>
      <c r="P497" s="218"/>
      <c r="Q497" s="218"/>
      <c r="R497" s="218"/>
    </row>
    <row r="498" spans="1:18" s="112" customFormat="1" x14ac:dyDescent="0.2">
      <c r="A498" s="357"/>
      <c r="B498" s="47"/>
      <c r="C498" s="353">
        <v>11</v>
      </c>
      <c r="D498" s="367" t="s">
        <v>741</v>
      </c>
      <c r="E498" s="45"/>
      <c r="F498" s="217"/>
      <c r="G498" s="40"/>
      <c r="H498" s="95">
        <f t="shared" si="41"/>
        <v>0</v>
      </c>
      <c r="I498" s="95"/>
      <c r="J498" s="40" t="e">
        <f t="shared" si="40"/>
        <v>#DIV/0!</v>
      </c>
      <c r="M498" s="218"/>
      <c r="P498" s="218"/>
      <c r="Q498" s="218"/>
      <c r="R498" s="218"/>
    </row>
    <row r="499" spans="1:18" s="112" customFormat="1" x14ac:dyDescent="0.2">
      <c r="A499" s="357"/>
      <c r="B499" s="47"/>
      <c r="C499" s="353">
        <v>13</v>
      </c>
      <c r="D499" s="367" t="s">
        <v>742</v>
      </c>
      <c r="E499" s="45"/>
      <c r="F499" s="217"/>
      <c r="G499" s="40"/>
      <c r="H499" s="95">
        <f t="shared" si="41"/>
        <v>0</v>
      </c>
      <c r="I499" s="95"/>
      <c r="J499" s="40" t="e">
        <f t="shared" si="40"/>
        <v>#DIV/0!</v>
      </c>
      <c r="M499" s="218"/>
      <c r="P499" s="218"/>
      <c r="Q499" s="218"/>
      <c r="R499" s="218"/>
    </row>
    <row r="500" spans="1:18" s="112" customFormat="1" x14ac:dyDescent="0.2">
      <c r="A500" s="357"/>
      <c r="B500" s="47"/>
      <c r="C500" s="353">
        <v>23</v>
      </c>
      <c r="D500" s="367" t="s">
        <v>743</v>
      </c>
      <c r="E500" s="45"/>
      <c r="F500" s="217"/>
      <c r="G500" s="40"/>
      <c r="H500" s="95">
        <f t="shared" si="41"/>
        <v>0</v>
      </c>
      <c r="I500" s="95"/>
      <c r="J500" s="40" t="e">
        <f t="shared" si="40"/>
        <v>#DIV/0!</v>
      </c>
      <c r="M500" s="218"/>
      <c r="P500" s="218"/>
      <c r="Q500" s="218"/>
      <c r="R500" s="218"/>
    </row>
    <row r="501" spans="1:18" s="112" customFormat="1" x14ac:dyDescent="0.2">
      <c r="A501" s="357"/>
      <c r="B501" s="47"/>
      <c r="C501" s="353">
        <v>31</v>
      </c>
      <c r="D501" s="367" t="s">
        <v>744</v>
      </c>
      <c r="E501" s="45"/>
      <c r="F501" s="217"/>
      <c r="G501" s="40"/>
      <c r="H501" s="95">
        <f t="shared" si="41"/>
        <v>0</v>
      </c>
      <c r="I501" s="95"/>
      <c r="J501" s="40" t="e">
        <f t="shared" si="40"/>
        <v>#DIV/0!</v>
      </c>
      <c r="M501" s="218"/>
      <c r="P501" s="218"/>
      <c r="Q501" s="218"/>
      <c r="R501" s="218"/>
    </row>
    <row r="502" spans="1:18" s="112" customFormat="1" x14ac:dyDescent="0.2">
      <c r="A502" s="357"/>
      <c r="B502" s="47"/>
      <c r="C502" s="353">
        <v>33</v>
      </c>
      <c r="D502" s="367" t="s">
        <v>745</v>
      </c>
      <c r="E502" s="45"/>
      <c r="F502" s="217"/>
      <c r="G502" s="40"/>
      <c r="H502" s="95">
        <f t="shared" si="41"/>
        <v>0</v>
      </c>
      <c r="I502" s="95"/>
      <c r="J502" s="40" t="e">
        <f t="shared" si="40"/>
        <v>#DIV/0!</v>
      </c>
      <c r="M502" s="218"/>
      <c r="P502" s="218"/>
      <c r="Q502" s="218"/>
      <c r="R502" s="218"/>
    </row>
    <row r="503" spans="1:18" s="112" customFormat="1" x14ac:dyDescent="0.2">
      <c r="A503" s="357"/>
      <c r="B503" s="47"/>
      <c r="C503" s="353">
        <v>36</v>
      </c>
      <c r="D503" s="367" t="s">
        <v>746</v>
      </c>
      <c r="E503" s="45"/>
      <c r="F503" s="217"/>
      <c r="G503" s="40"/>
      <c r="H503" s="95">
        <f t="shared" si="41"/>
        <v>0</v>
      </c>
      <c r="I503" s="95"/>
      <c r="J503" s="40" t="e">
        <f t="shared" si="40"/>
        <v>#DIV/0!</v>
      </c>
      <c r="M503" s="218"/>
      <c r="P503" s="218"/>
      <c r="Q503" s="218"/>
      <c r="R503" s="218"/>
    </row>
    <row r="504" spans="1:18" s="112" customFormat="1" x14ac:dyDescent="0.2">
      <c r="A504" s="357"/>
      <c r="B504" s="47">
        <v>44</v>
      </c>
      <c r="C504" s="353" t="s">
        <v>293</v>
      </c>
      <c r="D504" s="110" t="s">
        <v>747</v>
      </c>
      <c r="E504" s="45"/>
      <c r="F504" s="217"/>
      <c r="G504" s="40"/>
      <c r="H504" s="95">
        <f t="shared" si="41"/>
        <v>0</v>
      </c>
      <c r="I504" s="95"/>
      <c r="J504" s="40" t="e">
        <f t="shared" si="40"/>
        <v>#DIV/0!</v>
      </c>
      <c r="M504" s="218"/>
      <c r="P504" s="218"/>
      <c r="Q504" s="218"/>
      <c r="R504" s="218"/>
    </row>
    <row r="505" spans="1:18" s="112" customFormat="1" x14ac:dyDescent="0.2">
      <c r="A505" s="357"/>
      <c r="B505" s="47"/>
      <c r="C505" s="353">
        <v>13</v>
      </c>
      <c r="D505" s="367" t="s">
        <v>748</v>
      </c>
      <c r="E505" s="45"/>
      <c r="F505" s="217"/>
      <c r="G505" s="40"/>
      <c r="H505" s="95">
        <f t="shared" si="41"/>
        <v>0</v>
      </c>
      <c r="I505" s="95"/>
      <c r="J505" s="40" t="e">
        <f t="shared" si="40"/>
        <v>#DIV/0!</v>
      </c>
      <c r="M505" s="218"/>
      <c r="P505" s="218"/>
      <c r="Q505" s="218"/>
      <c r="R505" s="218"/>
    </row>
    <row r="506" spans="1:18" s="112" customFormat="1" x14ac:dyDescent="0.2">
      <c r="A506" s="357"/>
      <c r="B506" s="47">
        <v>46</v>
      </c>
      <c r="C506" s="353" t="s">
        <v>293</v>
      </c>
      <c r="D506" s="110" t="s">
        <v>749</v>
      </c>
      <c r="E506" s="45"/>
      <c r="F506" s="217"/>
      <c r="G506" s="40"/>
      <c r="H506" s="95">
        <f t="shared" si="41"/>
        <v>0</v>
      </c>
      <c r="I506" s="95"/>
      <c r="J506" s="40" t="e">
        <f t="shared" si="40"/>
        <v>#DIV/0!</v>
      </c>
      <c r="M506" s="218"/>
      <c r="P506" s="218"/>
      <c r="Q506" s="218"/>
      <c r="R506" s="218"/>
    </row>
    <row r="507" spans="1:18" s="112" customFormat="1" x14ac:dyDescent="0.2">
      <c r="A507" s="357"/>
      <c r="B507" s="47"/>
      <c r="C507" s="353">
        <v>11</v>
      </c>
      <c r="D507" s="367" t="s">
        <v>750</v>
      </c>
      <c r="E507" s="45"/>
      <c r="F507" s="217"/>
      <c r="G507" s="40"/>
      <c r="H507" s="95">
        <f t="shared" si="41"/>
        <v>0</v>
      </c>
      <c r="I507" s="95"/>
      <c r="J507" s="40" t="e">
        <f t="shared" si="40"/>
        <v>#DIV/0!</v>
      </c>
      <c r="M507" s="218"/>
      <c r="P507" s="218"/>
      <c r="Q507" s="218"/>
      <c r="R507" s="218"/>
    </row>
    <row r="508" spans="1:18" s="112" customFormat="1" x14ac:dyDescent="0.2">
      <c r="A508" s="357"/>
      <c r="B508" s="47"/>
      <c r="C508" s="353">
        <v>59</v>
      </c>
      <c r="D508" s="367" t="s">
        <v>751</v>
      </c>
      <c r="E508" s="45"/>
      <c r="F508" s="217"/>
      <c r="G508" s="40"/>
      <c r="H508" s="95">
        <f t="shared" si="41"/>
        <v>0</v>
      </c>
      <c r="I508" s="95"/>
      <c r="J508" s="40" t="e">
        <f t="shared" si="40"/>
        <v>#DIV/0!</v>
      </c>
      <c r="M508" s="218"/>
      <c r="P508" s="218"/>
      <c r="Q508" s="218"/>
      <c r="R508" s="218"/>
    </row>
    <row r="509" spans="1:18" s="112" customFormat="1" x14ac:dyDescent="0.2">
      <c r="A509" s="357"/>
      <c r="B509" s="47">
        <v>70</v>
      </c>
      <c r="C509" s="353" t="s">
        <v>293</v>
      </c>
      <c r="D509" s="108" t="s">
        <v>752</v>
      </c>
      <c r="E509" s="45"/>
      <c r="F509" s="217"/>
      <c r="G509" s="40"/>
      <c r="H509" s="95">
        <f t="shared" si="41"/>
        <v>0</v>
      </c>
      <c r="I509" s="95"/>
      <c r="J509" s="40" t="e">
        <f t="shared" si="40"/>
        <v>#DIV/0!</v>
      </c>
      <c r="M509" s="218"/>
      <c r="P509" s="218"/>
      <c r="Q509" s="218"/>
      <c r="R509" s="218"/>
    </row>
    <row r="510" spans="1:18" s="112" customFormat="1" x14ac:dyDescent="0.2">
      <c r="A510" s="357"/>
      <c r="B510" s="47">
        <v>80</v>
      </c>
      <c r="C510" s="353" t="s">
        <v>293</v>
      </c>
      <c r="D510" s="108" t="s">
        <v>753</v>
      </c>
      <c r="E510" s="45"/>
      <c r="F510" s="217"/>
      <c r="G510" s="40"/>
      <c r="H510" s="95">
        <f t="shared" si="41"/>
        <v>0</v>
      </c>
      <c r="I510" s="95"/>
      <c r="J510" s="40" t="e">
        <f t="shared" si="40"/>
        <v>#DIV/0!</v>
      </c>
      <c r="M510" s="218"/>
      <c r="P510" s="218"/>
      <c r="Q510" s="218"/>
      <c r="R510" s="218"/>
    </row>
    <row r="511" spans="1:18" s="112" customFormat="1" ht="6.6" customHeight="1" x14ac:dyDescent="0.2">
      <c r="A511" s="357"/>
      <c r="B511" s="47"/>
      <c r="C511" s="47"/>
      <c r="D511" s="44"/>
      <c r="E511" s="45"/>
      <c r="F511" s="109"/>
      <c r="G511" s="40"/>
      <c r="H511" s="95"/>
      <c r="I511" s="95"/>
      <c r="J511" s="40"/>
      <c r="M511" s="218"/>
      <c r="P511" s="218"/>
      <c r="Q511" s="218"/>
      <c r="R511" s="218"/>
    </row>
    <row r="512" spans="1:18" ht="7.15" customHeight="1" x14ac:dyDescent="0.2">
      <c r="A512" s="359"/>
      <c r="B512" s="41"/>
      <c r="C512" s="366"/>
      <c r="D512" s="27"/>
      <c r="E512" s="28"/>
      <c r="F512" s="29"/>
      <c r="G512" s="30"/>
      <c r="H512" s="31"/>
      <c r="I512" s="31"/>
      <c r="J512" s="30"/>
      <c r="L512" s="112"/>
      <c r="M512" s="248"/>
      <c r="N512" s="119"/>
      <c r="O512" s="119"/>
      <c r="P512" s="248"/>
      <c r="Q512" s="248"/>
      <c r="R512" s="218"/>
    </row>
    <row r="513" spans="1:18" x14ac:dyDescent="0.2">
      <c r="A513" s="139"/>
      <c r="B513" s="363"/>
      <c r="C513" s="140" t="s">
        <v>231</v>
      </c>
      <c r="D513" s="140"/>
      <c r="E513" s="141"/>
      <c r="F513" s="142"/>
      <c r="G513" s="143"/>
      <c r="H513" s="144"/>
      <c r="I513" s="144">
        <f>SUM(I18:I512)</f>
        <v>0</v>
      </c>
      <c r="J513" s="143" t="e">
        <f>H513/J16</f>
        <v>#DIV/0!</v>
      </c>
      <c r="L513" s="119"/>
      <c r="M513" s="218"/>
      <c r="N513" s="112"/>
      <c r="O513" s="112"/>
      <c r="P513" s="218"/>
      <c r="Q513" s="218"/>
      <c r="R513" s="218"/>
    </row>
    <row r="514" spans="1:18" x14ac:dyDescent="0.2">
      <c r="A514" s="137"/>
      <c r="B514" s="41"/>
      <c r="C514" s="27"/>
      <c r="D514" s="145"/>
      <c r="E514" s="146"/>
      <c r="F514" s="147"/>
      <c r="G514" s="148"/>
      <c r="H514" s="149"/>
      <c r="I514" s="149"/>
      <c r="J514" s="148"/>
      <c r="L514" s="112"/>
      <c r="M514" s="218"/>
      <c r="N514" s="112"/>
      <c r="O514" s="112"/>
      <c r="P514" s="218"/>
      <c r="Q514" s="218"/>
      <c r="R514" s="218"/>
    </row>
    <row r="515" spans="1:18" x14ac:dyDescent="0.2">
      <c r="B515" s="364"/>
      <c r="L515" s="112"/>
      <c r="M515" s="218"/>
      <c r="N515" s="112"/>
      <c r="O515" s="112"/>
      <c r="P515" s="218"/>
      <c r="Q515" s="218"/>
      <c r="R515" s="218"/>
    </row>
    <row r="516" spans="1:18" x14ac:dyDescent="0.2">
      <c r="G516" s="9" t="s">
        <v>363</v>
      </c>
      <c r="H516" s="55">
        <f>SUM(H19:H512)</f>
        <v>0</v>
      </c>
      <c r="I516" s="55">
        <f>I513-H516</f>
        <v>0</v>
      </c>
      <c r="J516" s="46"/>
      <c r="L516" s="112"/>
      <c r="M516" s="218"/>
      <c r="N516" s="112"/>
      <c r="O516" s="112"/>
      <c r="P516" s="218"/>
      <c r="Q516" s="218"/>
      <c r="R516" s="218"/>
    </row>
    <row r="517" spans="1:18" x14ac:dyDescent="0.2">
      <c r="H517" s="55"/>
      <c r="I517" s="55"/>
      <c r="J517" s="46"/>
      <c r="L517" s="112"/>
      <c r="M517" s="248"/>
      <c r="N517" s="119"/>
      <c r="O517" s="119"/>
      <c r="P517" s="248"/>
      <c r="Q517" s="248"/>
      <c r="R517" s="218"/>
    </row>
    <row r="518" spans="1:18" x14ac:dyDescent="0.2">
      <c r="L518" s="119"/>
      <c r="M518" s="218"/>
      <c r="N518" s="112"/>
      <c r="O518" s="112"/>
      <c r="P518" s="218"/>
      <c r="Q518" s="218"/>
      <c r="R518" s="218"/>
    </row>
    <row r="519" spans="1:18" x14ac:dyDescent="0.2">
      <c r="L519" s="311"/>
      <c r="M519" s="218"/>
      <c r="N519" s="112"/>
      <c r="O519" s="112"/>
      <c r="P519" s="218"/>
      <c r="Q519" s="218"/>
      <c r="R519" s="218"/>
    </row>
    <row r="520" spans="1:18" x14ac:dyDescent="0.2">
      <c r="L520" s="311"/>
      <c r="M520" s="218"/>
      <c r="N520" s="112"/>
      <c r="O520" s="112"/>
      <c r="P520" s="218"/>
      <c r="Q520" s="218"/>
      <c r="R520" s="218"/>
    </row>
    <row r="521" spans="1:18" x14ac:dyDescent="0.2">
      <c r="L521" s="112"/>
      <c r="M521" s="218"/>
      <c r="N521" s="112"/>
      <c r="O521" s="112"/>
      <c r="P521" s="218"/>
      <c r="Q521" s="218"/>
      <c r="R521" s="218"/>
    </row>
    <row r="522" spans="1:18" x14ac:dyDescent="0.2">
      <c r="L522" s="112"/>
      <c r="M522" s="218"/>
      <c r="N522" s="112"/>
      <c r="O522" s="112"/>
      <c r="P522" s="348"/>
      <c r="Q522" s="218"/>
      <c r="R522" s="218"/>
    </row>
    <row r="523" spans="1:18" x14ac:dyDescent="0.2">
      <c r="L523" s="112"/>
      <c r="M523" s="218"/>
      <c r="N523" s="112"/>
      <c r="O523" s="112"/>
      <c r="P523" s="348"/>
      <c r="Q523" s="218"/>
      <c r="R523" s="218"/>
    </row>
    <row r="524" spans="1:18" x14ac:dyDescent="0.2">
      <c r="L524" s="112"/>
      <c r="M524" s="112"/>
      <c r="N524" s="112"/>
      <c r="O524" s="112"/>
      <c r="P524" s="218"/>
      <c r="Q524" s="218"/>
      <c r="R524" s="218"/>
    </row>
    <row r="525" spans="1:18" x14ac:dyDescent="0.2">
      <c r="L525" s="112"/>
      <c r="M525" s="112"/>
      <c r="N525" s="112"/>
      <c r="O525" s="112"/>
      <c r="P525" s="218"/>
      <c r="Q525" s="218"/>
      <c r="R525" s="218"/>
    </row>
    <row r="526" spans="1:18" x14ac:dyDescent="0.2">
      <c r="L526" s="112"/>
      <c r="M526" s="112"/>
      <c r="N526" s="112"/>
      <c r="O526" s="112"/>
      <c r="P526" s="218"/>
      <c r="Q526" s="218"/>
      <c r="R526" s="218"/>
    </row>
    <row r="527" spans="1:18" x14ac:dyDescent="0.2">
      <c r="L527" s="112"/>
      <c r="M527" s="112"/>
      <c r="N527" s="112"/>
      <c r="O527" s="112"/>
      <c r="P527" s="218"/>
      <c r="Q527" s="218"/>
      <c r="R527" s="218"/>
    </row>
    <row r="528" spans="1:18" x14ac:dyDescent="0.2">
      <c r="L528" s="112"/>
      <c r="M528" s="112"/>
      <c r="N528" s="112"/>
      <c r="O528" s="112"/>
      <c r="P528" s="218"/>
      <c r="Q528" s="218"/>
      <c r="R528" s="218"/>
    </row>
    <row r="529" spans="12:18" x14ac:dyDescent="0.2">
      <c r="L529" s="112"/>
      <c r="M529" s="112"/>
      <c r="N529" s="112"/>
      <c r="O529" s="112"/>
      <c r="P529" s="218"/>
      <c r="Q529" s="218"/>
      <c r="R529" s="218"/>
    </row>
    <row r="530" spans="12:18" x14ac:dyDescent="0.2">
      <c r="L530" s="112"/>
      <c r="M530" s="112"/>
      <c r="N530" s="112"/>
      <c r="O530" s="112"/>
      <c r="P530" s="218"/>
      <c r="Q530" s="218"/>
      <c r="R530" s="218"/>
    </row>
    <row r="531" spans="12:18" x14ac:dyDescent="0.2">
      <c r="L531" s="112"/>
      <c r="M531" s="112"/>
      <c r="N531" s="112"/>
      <c r="O531" s="112"/>
      <c r="P531" s="218"/>
      <c r="Q531" s="218"/>
      <c r="R531" s="218"/>
    </row>
    <row r="532" spans="12:18" x14ac:dyDescent="0.2">
      <c r="L532" s="112"/>
      <c r="M532" s="112"/>
      <c r="N532" s="112"/>
      <c r="O532" s="112"/>
      <c r="P532" s="218"/>
      <c r="Q532" s="218"/>
      <c r="R532" s="218"/>
    </row>
    <row r="533" spans="12:18" x14ac:dyDescent="0.2">
      <c r="L533" s="112"/>
      <c r="M533" s="112"/>
      <c r="N533" s="112"/>
      <c r="O533" s="112"/>
      <c r="P533" s="218"/>
      <c r="Q533" s="218"/>
      <c r="R533" s="218"/>
    </row>
    <row r="534" spans="12:18" x14ac:dyDescent="0.2">
      <c r="L534" s="112"/>
      <c r="M534" s="112"/>
      <c r="N534" s="112"/>
      <c r="O534" s="112"/>
      <c r="P534" s="218"/>
      <c r="Q534" s="218"/>
      <c r="R534" s="218"/>
    </row>
    <row r="535" spans="12:18" x14ac:dyDescent="0.2">
      <c r="L535" s="112"/>
      <c r="M535" s="218"/>
      <c r="N535" s="112"/>
      <c r="O535" s="112"/>
      <c r="P535" s="218"/>
      <c r="Q535" s="218"/>
      <c r="R535" s="218"/>
    </row>
    <row r="536" spans="12:18" x14ac:dyDescent="0.2">
      <c r="L536" s="112"/>
      <c r="M536" s="248"/>
      <c r="N536" s="119"/>
      <c r="O536" s="119"/>
      <c r="P536" s="248"/>
      <c r="Q536" s="248"/>
      <c r="R536" s="248"/>
    </row>
    <row r="537" spans="12:18" x14ac:dyDescent="0.2">
      <c r="L537" s="112"/>
      <c r="M537" s="218"/>
      <c r="N537" s="112"/>
      <c r="O537" s="112"/>
      <c r="P537" s="218"/>
      <c r="Q537" s="218"/>
      <c r="R537" s="218"/>
    </row>
    <row r="538" spans="12:18" x14ac:dyDescent="0.2">
      <c r="L538" s="112"/>
      <c r="M538" s="218"/>
      <c r="N538" s="112"/>
      <c r="O538" s="112"/>
      <c r="P538" s="218"/>
      <c r="Q538" s="218"/>
      <c r="R538" s="218"/>
    </row>
    <row r="539" spans="12:18" x14ac:dyDescent="0.2">
      <c r="L539" s="112"/>
      <c r="M539" s="218"/>
      <c r="N539" s="120"/>
      <c r="O539" s="112"/>
      <c r="P539" s="218"/>
      <c r="Q539" s="218"/>
      <c r="R539" s="218"/>
    </row>
    <row r="540" spans="12:18" ht="15" x14ac:dyDescent="0.25">
      <c r="L540" s="112"/>
      <c r="M540" s="304"/>
      <c r="N540" s="347"/>
      <c r="O540" s="112"/>
      <c r="P540" s="218"/>
      <c r="Q540" s="218"/>
      <c r="R540" s="218"/>
    </row>
    <row r="541" spans="12:18" x14ac:dyDescent="0.2">
      <c r="L541" s="305"/>
      <c r="M541" s="304"/>
      <c r="N541" s="309"/>
      <c r="O541" s="112"/>
      <c r="P541" s="218"/>
      <c r="Q541" s="218"/>
      <c r="R541" s="218"/>
    </row>
    <row r="542" spans="12:18" x14ac:dyDescent="0.2">
      <c r="L542" s="305"/>
      <c r="M542" s="312"/>
      <c r="N542" s="309"/>
      <c r="O542" s="112"/>
      <c r="P542" s="218"/>
      <c r="Q542" s="218"/>
      <c r="R542" s="218"/>
    </row>
    <row r="543" spans="12:18" x14ac:dyDescent="0.2">
      <c r="L543" s="313"/>
      <c r="M543" s="312"/>
      <c r="N543" s="309"/>
      <c r="O543" s="112"/>
      <c r="P543" s="218"/>
      <c r="Q543" s="218"/>
      <c r="R543" s="218"/>
    </row>
    <row r="544" spans="12:18" x14ac:dyDescent="0.2">
      <c r="L544" s="313"/>
      <c r="M544" s="218"/>
      <c r="N544" s="112"/>
      <c r="O544" s="112"/>
      <c r="P544" s="218"/>
      <c r="Q544" s="218"/>
      <c r="R544" s="218"/>
    </row>
    <row r="545" spans="12:18" x14ac:dyDescent="0.2">
      <c r="L545" s="112"/>
      <c r="M545" s="248"/>
      <c r="N545" s="119"/>
      <c r="O545" s="119"/>
      <c r="P545" s="248"/>
      <c r="Q545" s="248"/>
      <c r="R545" s="248"/>
    </row>
    <row r="546" spans="12:18" x14ac:dyDescent="0.2">
      <c r="L546" s="112"/>
      <c r="M546" s="218"/>
      <c r="N546" s="120"/>
      <c r="O546" s="112"/>
      <c r="P546" s="218"/>
      <c r="Q546" s="218"/>
      <c r="R546" s="218"/>
    </row>
    <row r="547" spans="12:18" x14ac:dyDescent="0.2">
      <c r="L547" s="112"/>
      <c r="M547" s="218"/>
      <c r="N547" s="120"/>
      <c r="O547" s="112"/>
      <c r="P547" s="218"/>
      <c r="Q547" s="218"/>
      <c r="R547" s="218"/>
    </row>
    <row r="548" spans="12:18" x14ac:dyDescent="0.2">
      <c r="L548" s="112"/>
      <c r="M548" s="218"/>
      <c r="N548" s="112"/>
      <c r="O548" s="112"/>
      <c r="P548" s="218"/>
      <c r="Q548" s="218"/>
      <c r="R548" s="218"/>
    </row>
    <row r="549" spans="12:18" x14ac:dyDescent="0.2">
      <c r="L549" s="112"/>
      <c r="M549" s="112"/>
      <c r="N549" s="112"/>
      <c r="O549" s="112"/>
      <c r="P549" s="218"/>
      <c r="Q549" s="218"/>
      <c r="R549" s="218"/>
    </row>
    <row r="550" spans="12:18" x14ac:dyDescent="0.2">
      <c r="L550" s="112"/>
    </row>
    <row r="552" spans="12:18" x14ac:dyDescent="0.2">
      <c r="M552" s="12"/>
      <c r="N552" s="9"/>
    </row>
    <row r="554" spans="12:18" x14ac:dyDescent="0.2">
      <c r="M554" s="310"/>
      <c r="N554" s="46"/>
    </row>
    <row r="625" spans="19:19" x14ac:dyDescent="0.2">
      <c r="S625" s="112"/>
    </row>
    <row r="626" spans="19:19" x14ac:dyDescent="0.2">
      <c r="S626" s="112"/>
    </row>
    <row r="627" spans="19:19" x14ac:dyDescent="0.2">
      <c r="S627" s="112"/>
    </row>
    <row r="628" spans="19:19" x14ac:dyDescent="0.2">
      <c r="S628" s="112"/>
    </row>
    <row r="629" spans="19:19" x14ac:dyDescent="0.2">
      <c r="S629" s="112"/>
    </row>
    <row r="630" spans="19:19" x14ac:dyDescent="0.2">
      <c r="S630" s="112"/>
    </row>
    <row r="631" spans="19:19" x14ac:dyDescent="0.2">
      <c r="S631" s="112"/>
    </row>
    <row r="632" spans="19:19" x14ac:dyDescent="0.2">
      <c r="S632" s="112"/>
    </row>
    <row r="633" spans="19:19" x14ac:dyDescent="0.2">
      <c r="S633" s="112"/>
    </row>
    <row r="634" spans="19:19" x14ac:dyDescent="0.2">
      <c r="S634" s="112"/>
    </row>
    <row r="635" spans="19:19" x14ac:dyDescent="0.2">
      <c r="S635" s="112"/>
    </row>
    <row r="636" spans="19:19" x14ac:dyDescent="0.2">
      <c r="S636" s="112"/>
    </row>
    <row r="637" spans="19:19" x14ac:dyDescent="0.2">
      <c r="S637" s="112"/>
    </row>
    <row r="638" spans="19:19" x14ac:dyDescent="0.2">
      <c r="S638" s="112"/>
    </row>
    <row r="639" spans="19:19" x14ac:dyDescent="0.2">
      <c r="S639" s="112"/>
    </row>
    <row r="640" spans="19:19" x14ac:dyDescent="0.2">
      <c r="S640" s="112"/>
    </row>
    <row r="663" spans="12:18" x14ac:dyDescent="0.2">
      <c r="M663" s="248"/>
      <c r="N663" s="265"/>
      <c r="O663" s="119"/>
      <c r="P663" s="248"/>
      <c r="Q663" s="248"/>
      <c r="R663" s="218"/>
    </row>
    <row r="664" spans="12:18" x14ac:dyDescent="0.2">
      <c r="L664" s="119"/>
      <c r="M664" s="218"/>
      <c r="N664" s="264"/>
      <c r="O664" s="112"/>
      <c r="P664" s="218"/>
      <c r="Q664" s="218"/>
      <c r="R664" s="218"/>
    </row>
    <row r="665" spans="12:18" x14ac:dyDescent="0.2">
      <c r="L665" s="112"/>
      <c r="M665" s="218"/>
      <c r="N665" s="264"/>
      <c r="O665" s="112"/>
      <c r="P665" s="218"/>
      <c r="Q665" s="218"/>
      <c r="R665" s="218"/>
    </row>
    <row r="666" spans="12:18" x14ac:dyDescent="0.2">
      <c r="L666" s="112"/>
      <c r="M666" s="218"/>
      <c r="N666" s="264"/>
      <c r="O666" s="112"/>
      <c r="P666" s="218"/>
      <c r="Q666" s="218"/>
      <c r="R666" s="218"/>
    </row>
    <row r="667" spans="12:18" x14ac:dyDescent="0.2">
      <c r="L667" s="112"/>
      <c r="M667" s="248"/>
      <c r="N667" s="265"/>
      <c r="O667" s="119"/>
      <c r="P667" s="248"/>
      <c r="Q667" s="248"/>
      <c r="R667" s="218"/>
    </row>
    <row r="668" spans="12:18" x14ac:dyDescent="0.2">
      <c r="L668" s="119"/>
      <c r="M668" s="218"/>
      <c r="N668" s="264"/>
      <c r="O668" s="112"/>
      <c r="P668" s="218"/>
      <c r="Q668" s="218"/>
      <c r="R668" s="218"/>
    </row>
    <row r="669" spans="12:18" x14ac:dyDescent="0.2">
      <c r="L669" s="112"/>
      <c r="M669" s="218"/>
      <c r="N669" s="264"/>
      <c r="O669" s="112"/>
      <c r="P669" s="218"/>
      <c r="Q669" s="218"/>
      <c r="R669" s="218"/>
    </row>
    <row r="670" spans="12:18" x14ac:dyDescent="0.2">
      <c r="L670" s="112"/>
      <c r="M670" s="218"/>
      <c r="N670" s="264"/>
      <c r="O670" s="112"/>
      <c r="P670" s="218"/>
      <c r="Q670" s="218"/>
      <c r="R670" s="218"/>
    </row>
    <row r="671" spans="12:18" x14ac:dyDescent="0.2">
      <c r="L671" s="112"/>
      <c r="M671" s="248"/>
      <c r="N671" s="119"/>
      <c r="O671" s="119"/>
      <c r="P671" s="218"/>
      <c r="Q671" s="218"/>
      <c r="R671" s="218"/>
    </row>
    <row r="672" spans="12:18" x14ac:dyDescent="0.2">
      <c r="L672" s="119"/>
      <c r="M672" s="218"/>
      <c r="N672" s="112"/>
      <c r="O672" s="112"/>
      <c r="P672" s="218"/>
      <c r="Q672" s="218"/>
      <c r="R672" s="218"/>
    </row>
    <row r="673" spans="1:16136" x14ac:dyDescent="0.2">
      <c r="L673" s="112"/>
      <c r="M673" s="218"/>
      <c r="N673" s="112"/>
      <c r="O673" s="112"/>
      <c r="P673" s="218"/>
      <c r="Q673" s="218"/>
      <c r="R673" s="218"/>
    </row>
    <row r="674" spans="1:16136" x14ac:dyDescent="0.2">
      <c r="L674" s="112"/>
      <c r="M674" s="308"/>
      <c r="N674" s="112"/>
      <c r="O674" s="112"/>
      <c r="P674" s="218"/>
      <c r="Q674" s="218"/>
      <c r="R674" s="218"/>
    </row>
    <row r="675" spans="1:16136" x14ac:dyDescent="0.2">
      <c r="L675" s="112"/>
      <c r="M675" s="218"/>
      <c r="N675" s="112"/>
      <c r="O675" s="112"/>
      <c r="P675" s="218"/>
      <c r="Q675" s="218"/>
      <c r="R675" s="218"/>
    </row>
    <row r="676" spans="1:16136" x14ac:dyDescent="0.2">
      <c r="L676" s="112"/>
      <c r="M676" s="218"/>
      <c r="N676" s="112"/>
      <c r="O676" s="112"/>
      <c r="P676" s="218"/>
      <c r="Q676" s="218"/>
      <c r="R676" s="218"/>
    </row>
    <row r="677" spans="1:16136" x14ac:dyDescent="0.2">
      <c r="L677" s="112"/>
      <c r="M677" s="218"/>
      <c r="N677" s="264"/>
      <c r="O677" s="112"/>
      <c r="P677" s="218"/>
      <c r="Q677" s="218"/>
      <c r="R677" s="218"/>
    </row>
    <row r="678" spans="1:16136" x14ac:dyDescent="0.2">
      <c r="L678" s="112"/>
      <c r="M678" s="218"/>
      <c r="N678" s="112"/>
      <c r="O678" s="112"/>
      <c r="P678" s="218"/>
      <c r="Q678" s="218"/>
      <c r="R678" s="218"/>
    </row>
    <row r="679" spans="1:16136" s="9" customFormat="1" x14ac:dyDescent="0.2">
      <c r="A679" s="303"/>
      <c r="B679" s="303"/>
      <c r="C679" s="303"/>
      <c r="D679" s="303"/>
      <c r="E679" s="303"/>
      <c r="F679" s="303"/>
      <c r="H679" s="303"/>
      <c r="I679" s="303"/>
      <c r="J679" s="303"/>
      <c r="K679" s="303"/>
      <c r="L679" s="112"/>
      <c r="N679" s="303"/>
      <c r="O679" s="303"/>
      <c r="S679" s="303"/>
      <c r="T679" s="303"/>
      <c r="U679" s="303"/>
      <c r="V679" s="303"/>
      <c r="W679" s="303"/>
      <c r="X679" s="303"/>
      <c r="Y679" s="303"/>
      <c r="Z679" s="303"/>
      <c r="AA679" s="303"/>
      <c r="AB679" s="303"/>
      <c r="AC679" s="303"/>
      <c r="AD679" s="303"/>
      <c r="AE679" s="303"/>
      <c r="AF679" s="303"/>
      <c r="AG679" s="303"/>
      <c r="AH679" s="303"/>
      <c r="AI679" s="303"/>
      <c r="AJ679" s="303"/>
      <c r="AK679" s="303"/>
      <c r="AL679" s="303"/>
      <c r="AM679" s="303"/>
      <c r="AN679" s="303"/>
      <c r="AO679" s="303"/>
      <c r="AP679" s="303"/>
      <c r="AQ679" s="303"/>
      <c r="AR679" s="303"/>
      <c r="AS679" s="303"/>
      <c r="AT679" s="303"/>
      <c r="AU679" s="303"/>
      <c r="AV679" s="303"/>
      <c r="AW679" s="303"/>
      <c r="AX679" s="303"/>
      <c r="AY679" s="303"/>
      <c r="AZ679" s="303"/>
      <c r="BA679" s="303"/>
      <c r="BB679" s="303"/>
      <c r="BC679" s="303"/>
      <c r="BD679" s="303"/>
      <c r="BE679" s="303"/>
      <c r="BF679" s="303"/>
      <c r="BG679" s="303"/>
      <c r="BH679" s="303"/>
      <c r="BI679" s="303"/>
      <c r="BJ679" s="303"/>
      <c r="BK679" s="303"/>
      <c r="BL679" s="303"/>
      <c r="BM679" s="303"/>
      <c r="BN679" s="303"/>
      <c r="BO679" s="303"/>
      <c r="BP679" s="303"/>
      <c r="BQ679" s="303"/>
      <c r="BR679" s="303"/>
      <c r="BS679" s="303"/>
      <c r="BT679" s="303"/>
      <c r="BU679" s="303"/>
      <c r="BV679" s="303"/>
      <c r="BW679" s="303"/>
      <c r="BX679" s="303"/>
      <c r="BY679" s="303"/>
      <c r="BZ679" s="303"/>
      <c r="CA679" s="303"/>
      <c r="CB679" s="303"/>
      <c r="CC679" s="303"/>
      <c r="CD679" s="303"/>
      <c r="CE679" s="303"/>
      <c r="CF679" s="303"/>
      <c r="CG679" s="303"/>
      <c r="CH679" s="303"/>
      <c r="CI679" s="303"/>
      <c r="CJ679" s="303"/>
      <c r="CK679" s="303"/>
      <c r="CL679" s="303"/>
      <c r="CM679" s="303"/>
      <c r="CN679" s="303"/>
      <c r="CO679" s="303"/>
      <c r="CP679" s="303"/>
      <c r="CQ679" s="303"/>
      <c r="CR679" s="303"/>
      <c r="CS679" s="303"/>
      <c r="CT679" s="303"/>
      <c r="CU679" s="303"/>
      <c r="CV679" s="303"/>
      <c r="CW679" s="303"/>
      <c r="CX679" s="303"/>
      <c r="CY679" s="303"/>
      <c r="CZ679" s="303"/>
      <c r="DA679" s="303"/>
      <c r="DB679" s="303"/>
      <c r="DC679" s="303"/>
      <c r="DD679" s="303"/>
      <c r="DE679" s="303"/>
      <c r="DF679" s="303"/>
      <c r="DG679" s="303"/>
      <c r="DH679" s="303"/>
      <c r="DI679" s="303"/>
      <c r="DJ679" s="303"/>
      <c r="DK679" s="303"/>
      <c r="DL679" s="303"/>
      <c r="DM679" s="303"/>
      <c r="DN679" s="303"/>
      <c r="DO679" s="303"/>
      <c r="DP679" s="303"/>
      <c r="DQ679" s="303"/>
      <c r="DR679" s="303"/>
      <c r="DS679" s="303"/>
      <c r="DT679" s="303"/>
      <c r="DU679" s="303"/>
      <c r="DV679" s="303"/>
      <c r="DW679" s="303"/>
      <c r="DX679" s="303"/>
      <c r="DY679" s="303"/>
      <c r="DZ679" s="303"/>
      <c r="EA679" s="303"/>
      <c r="EB679" s="303"/>
      <c r="EC679" s="303"/>
      <c r="ED679" s="303"/>
      <c r="EE679" s="303"/>
      <c r="EF679" s="303"/>
      <c r="EG679" s="303"/>
      <c r="EH679" s="303"/>
      <c r="EI679" s="303"/>
      <c r="EJ679" s="303"/>
      <c r="EK679" s="303"/>
      <c r="EL679" s="303"/>
      <c r="EM679" s="303"/>
      <c r="EN679" s="303"/>
      <c r="EO679" s="303"/>
      <c r="EP679" s="303"/>
      <c r="EQ679" s="303"/>
      <c r="ER679" s="303"/>
      <c r="ES679" s="303"/>
      <c r="ET679" s="303"/>
      <c r="EU679" s="303"/>
      <c r="EV679" s="303"/>
      <c r="EW679" s="303"/>
      <c r="EX679" s="303"/>
      <c r="EY679" s="303"/>
      <c r="EZ679" s="303"/>
      <c r="FA679" s="303"/>
      <c r="FB679" s="303"/>
      <c r="FC679" s="303"/>
      <c r="FD679" s="303"/>
      <c r="FE679" s="303"/>
      <c r="FF679" s="303"/>
      <c r="FG679" s="303"/>
      <c r="FH679" s="303"/>
      <c r="FI679" s="303"/>
      <c r="FJ679" s="303"/>
      <c r="FK679" s="303"/>
      <c r="FL679" s="303"/>
      <c r="FM679" s="303"/>
      <c r="FN679" s="303"/>
      <c r="FO679" s="303"/>
      <c r="FP679" s="303"/>
      <c r="FQ679" s="303"/>
      <c r="FR679" s="303"/>
      <c r="FS679" s="303"/>
      <c r="FT679" s="303"/>
      <c r="FU679" s="303"/>
      <c r="FV679" s="303"/>
      <c r="FW679" s="303"/>
      <c r="FX679" s="303"/>
      <c r="FY679" s="303"/>
      <c r="FZ679" s="303"/>
      <c r="GA679" s="303"/>
      <c r="GB679" s="303"/>
      <c r="GC679" s="303"/>
      <c r="GD679" s="303"/>
      <c r="GE679" s="303"/>
      <c r="GF679" s="303"/>
      <c r="GG679" s="303"/>
      <c r="GH679" s="303"/>
      <c r="GI679" s="303"/>
      <c r="GJ679" s="303"/>
      <c r="GK679" s="303"/>
      <c r="GL679" s="303"/>
      <c r="GM679" s="303"/>
      <c r="GN679" s="303"/>
      <c r="GO679" s="303"/>
      <c r="GP679" s="303"/>
      <c r="GQ679" s="303"/>
      <c r="GR679" s="303"/>
      <c r="GS679" s="303"/>
      <c r="GT679" s="303"/>
      <c r="GU679" s="303"/>
      <c r="GV679" s="303"/>
      <c r="GW679" s="303"/>
      <c r="GX679" s="303"/>
      <c r="GY679" s="303"/>
      <c r="GZ679" s="303"/>
      <c r="HA679" s="303"/>
      <c r="HB679" s="303"/>
      <c r="HC679" s="303"/>
      <c r="HD679" s="303"/>
      <c r="HE679" s="303"/>
      <c r="HF679" s="303"/>
      <c r="HG679" s="303"/>
      <c r="HH679" s="303"/>
      <c r="HI679" s="303"/>
      <c r="HJ679" s="303"/>
      <c r="HK679" s="303"/>
      <c r="HL679" s="303"/>
      <c r="HM679" s="303"/>
      <c r="HN679" s="303"/>
      <c r="HO679" s="303"/>
      <c r="HP679" s="303"/>
      <c r="HQ679" s="303"/>
      <c r="HR679" s="303"/>
      <c r="HS679" s="303"/>
      <c r="HT679" s="303"/>
      <c r="HU679" s="303"/>
      <c r="HV679" s="303"/>
      <c r="HW679" s="303"/>
      <c r="HX679" s="303"/>
      <c r="HY679" s="303"/>
      <c r="HZ679" s="303"/>
      <c r="IA679" s="303"/>
      <c r="IB679" s="303"/>
      <c r="IC679" s="303"/>
      <c r="ID679" s="303"/>
      <c r="IE679" s="303"/>
      <c r="IF679" s="303"/>
      <c r="IG679" s="303"/>
      <c r="IH679" s="303"/>
      <c r="II679" s="303"/>
      <c r="IJ679" s="303"/>
      <c r="IK679" s="303"/>
      <c r="IL679" s="303"/>
      <c r="IM679" s="303"/>
      <c r="IN679" s="303"/>
      <c r="IO679" s="303"/>
      <c r="IP679" s="303"/>
      <c r="IQ679" s="303"/>
      <c r="IR679" s="303"/>
      <c r="IS679" s="303"/>
      <c r="IT679" s="303"/>
      <c r="IU679" s="303"/>
      <c r="IV679" s="303"/>
      <c r="IW679" s="303"/>
      <c r="IX679" s="303"/>
      <c r="IY679" s="303"/>
      <c r="IZ679" s="303"/>
      <c r="JA679" s="303"/>
      <c r="JB679" s="303"/>
      <c r="JC679" s="303"/>
      <c r="JD679" s="303"/>
      <c r="JE679" s="303"/>
      <c r="JF679" s="303"/>
      <c r="JG679" s="303"/>
      <c r="JH679" s="303"/>
      <c r="JI679" s="303"/>
      <c r="JJ679" s="303"/>
      <c r="JK679" s="303"/>
      <c r="JL679" s="303"/>
      <c r="JM679" s="303"/>
      <c r="JN679" s="303"/>
      <c r="JO679" s="303"/>
      <c r="JP679" s="303"/>
      <c r="JQ679" s="303"/>
      <c r="JR679" s="303"/>
      <c r="JS679" s="303"/>
      <c r="JT679" s="303"/>
      <c r="JU679" s="303"/>
      <c r="JV679" s="303"/>
      <c r="JW679" s="303"/>
      <c r="JX679" s="303"/>
      <c r="JY679" s="303"/>
      <c r="JZ679" s="303"/>
      <c r="KA679" s="303"/>
      <c r="KB679" s="303"/>
      <c r="KC679" s="303"/>
      <c r="KD679" s="303"/>
      <c r="KE679" s="303"/>
      <c r="KF679" s="303"/>
      <c r="KG679" s="303"/>
      <c r="KH679" s="303"/>
      <c r="KI679" s="303"/>
      <c r="KJ679" s="303"/>
      <c r="KK679" s="303"/>
      <c r="KL679" s="303"/>
      <c r="KM679" s="303"/>
      <c r="KN679" s="303"/>
      <c r="KO679" s="303"/>
      <c r="KP679" s="303"/>
      <c r="KQ679" s="303"/>
      <c r="KR679" s="303"/>
      <c r="KS679" s="303"/>
      <c r="KT679" s="303"/>
      <c r="KU679" s="303"/>
      <c r="KV679" s="303"/>
      <c r="KW679" s="303"/>
      <c r="KX679" s="303"/>
      <c r="KY679" s="303"/>
      <c r="KZ679" s="303"/>
      <c r="LA679" s="303"/>
      <c r="LB679" s="303"/>
      <c r="LC679" s="303"/>
      <c r="LD679" s="303"/>
      <c r="LE679" s="303"/>
      <c r="LF679" s="303"/>
      <c r="LG679" s="303"/>
      <c r="LH679" s="303"/>
      <c r="LI679" s="303"/>
      <c r="LJ679" s="303"/>
      <c r="LK679" s="303"/>
      <c r="LL679" s="303"/>
      <c r="LM679" s="303"/>
      <c r="LN679" s="303"/>
      <c r="LO679" s="303"/>
      <c r="LP679" s="303"/>
      <c r="LQ679" s="303"/>
      <c r="LR679" s="303"/>
      <c r="LS679" s="303"/>
      <c r="LT679" s="303"/>
      <c r="LU679" s="303"/>
      <c r="LV679" s="303"/>
      <c r="LW679" s="303"/>
      <c r="LX679" s="303"/>
      <c r="LY679" s="303"/>
      <c r="LZ679" s="303"/>
      <c r="MA679" s="303"/>
      <c r="MB679" s="303"/>
      <c r="MC679" s="303"/>
      <c r="MD679" s="303"/>
      <c r="ME679" s="303"/>
      <c r="MF679" s="303"/>
      <c r="MG679" s="303"/>
      <c r="MH679" s="303"/>
      <c r="MI679" s="303"/>
      <c r="MJ679" s="303"/>
      <c r="MK679" s="303"/>
      <c r="ML679" s="303"/>
      <c r="MM679" s="303"/>
      <c r="MN679" s="303"/>
      <c r="MO679" s="303"/>
      <c r="MP679" s="303"/>
      <c r="MQ679" s="303"/>
      <c r="MR679" s="303"/>
      <c r="MS679" s="303"/>
      <c r="MT679" s="303"/>
      <c r="MU679" s="303"/>
      <c r="MV679" s="303"/>
      <c r="MW679" s="303"/>
      <c r="MX679" s="303"/>
      <c r="MY679" s="303"/>
      <c r="MZ679" s="303"/>
      <c r="NA679" s="303"/>
      <c r="NB679" s="303"/>
      <c r="NC679" s="303"/>
      <c r="ND679" s="303"/>
      <c r="NE679" s="303"/>
      <c r="NF679" s="303"/>
      <c r="NG679" s="303"/>
      <c r="NH679" s="303"/>
      <c r="NI679" s="303"/>
      <c r="NJ679" s="303"/>
      <c r="NK679" s="303"/>
      <c r="NL679" s="303"/>
      <c r="NM679" s="303"/>
      <c r="NN679" s="303"/>
      <c r="NO679" s="303"/>
      <c r="NP679" s="303"/>
      <c r="NQ679" s="303"/>
      <c r="NR679" s="303"/>
      <c r="NS679" s="303"/>
      <c r="NT679" s="303"/>
      <c r="NU679" s="303"/>
      <c r="NV679" s="303"/>
      <c r="NW679" s="303"/>
      <c r="NX679" s="303"/>
      <c r="NY679" s="303"/>
      <c r="NZ679" s="303"/>
      <c r="OA679" s="303"/>
      <c r="OB679" s="303"/>
      <c r="OC679" s="303"/>
      <c r="OD679" s="303"/>
      <c r="OE679" s="303"/>
      <c r="OF679" s="303"/>
      <c r="OG679" s="303"/>
      <c r="OH679" s="303"/>
      <c r="OI679" s="303"/>
      <c r="OJ679" s="303"/>
      <c r="OK679" s="303"/>
      <c r="OL679" s="303"/>
      <c r="OM679" s="303"/>
      <c r="ON679" s="303"/>
      <c r="OO679" s="303"/>
      <c r="OP679" s="303"/>
      <c r="OQ679" s="303"/>
      <c r="OR679" s="303"/>
      <c r="OS679" s="303"/>
      <c r="OT679" s="303"/>
      <c r="OU679" s="303"/>
      <c r="OV679" s="303"/>
      <c r="OW679" s="303"/>
      <c r="OX679" s="303"/>
      <c r="OY679" s="303"/>
      <c r="OZ679" s="303"/>
      <c r="PA679" s="303"/>
      <c r="PB679" s="303"/>
      <c r="PC679" s="303"/>
      <c r="PD679" s="303"/>
      <c r="PE679" s="303"/>
      <c r="PF679" s="303"/>
      <c r="PG679" s="303"/>
      <c r="PH679" s="303"/>
      <c r="PI679" s="303"/>
      <c r="PJ679" s="303"/>
      <c r="PK679" s="303"/>
      <c r="PL679" s="303"/>
      <c r="PM679" s="303"/>
      <c r="PN679" s="303"/>
      <c r="PO679" s="303"/>
      <c r="PP679" s="303"/>
      <c r="PQ679" s="303"/>
      <c r="PR679" s="303"/>
      <c r="PS679" s="303"/>
      <c r="PT679" s="303"/>
      <c r="PU679" s="303"/>
      <c r="PV679" s="303"/>
      <c r="PW679" s="303"/>
      <c r="PX679" s="303"/>
      <c r="PY679" s="303"/>
      <c r="PZ679" s="303"/>
      <c r="QA679" s="303"/>
      <c r="QB679" s="303"/>
      <c r="QC679" s="303"/>
      <c r="QD679" s="303"/>
      <c r="QE679" s="303"/>
      <c r="QF679" s="303"/>
      <c r="QG679" s="303"/>
      <c r="QH679" s="303"/>
      <c r="QI679" s="303"/>
      <c r="QJ679" s="303"/>
      <c r="QK679" s="303"/>
      <c r="QL679" s="303"/>
      <c r="QM679" s="303"/>
      <c r="QN679" s="303"/>
      <c r="QO679" s="303"/>
      <c r="QP679" s="303"/>
      <c r="QQ679" s="303"/>
      <c r="QR679" s="303"/>
      <c r="QS679" s="303"/>
      <c r="QT679" s="303"/>
      <c r="QU679" s="303"/>
      <c r="QV679" s="303"/>
      <c r="QW679" s="303"/>
      <c r="QX679" s="303"/>
      <c r="QY679" s="303"/>
      <c r="QZ679" s="303"/>
      <c r="RA679" s="303"/>
      <c r="RB679" s="303"/>
      <c r="RC679" s="303"/>
      <c r="RD679" s="303"/>
      <c r="RE679" s="303"/>
      <c r="RF679" s="303"/>
      <c r="RG679" s="303"/>
      <c r="RH679" s="303"/>
      <c r="RI679" s="303"/>
      <c r="RJ679" s="303"/>
      <c r="RK679" s="303"/>
      <c r="RL679" s="303"/>
      <c r="RM679" s="303"/>
      <c r="RN679" s="303"/>
      <c r="RO679" s="303"/>
      <c r="RP679" s="303"/>
      <c r="RQ679" s="303"/>
      <c r="RR679" s="303"/>
      <c r="RS679" s="303"/>
      <c r="RT679" s="303"/>
      <c r="RU679" s="303"/>
      <c r="RV679" s="303"/>
      <c r="RW679" s="303"/>
      <c r="RX679" s="303"/>
      <c r="RY679" s="303"/>
      <c r="RZ679" s="303"/>
      <c r="SA679" s="303"/>
      <c r="SB679" s="303"/>
      <c r="SC679" s="303"/>
      <c r="SD679" s="303"/>
      <c r="SE679" s="303"/>
      <c r="SF679" s="303"/>
      <c r="SG679" s="303"/>
      <c r="SH679" s="303"/>
      <c r="SI679" s="303"/>
      <c r="SJ679" s="303"/>
      <c r="SK679" s="303"/>
      <c r="SL679" s="303"/>
      <c r="SM679" s="303"/>
      <c r="SN679" s="303"/>
      <c r="SO679" s="303"/>
      <c r="SP679" s="303"/>
      <c r="SQ679" s="303"/>
      <c r="SR679" s="303"/>
      <c r="SS679" s="303"/>
      <c r="ST679" s="303"/>
      <c r="SU679" s="303"/>
      <c r="SV679" s="303"/>
      <c r="SW679" s="303"/>
      <c r="SX679" s="303"/>
      <c r="SY679" s="303"/>
      <c r="SZ679" s="303"/>
      <c r="TA679" s="303"/>
      <c r="TB679" s="303"/>
      <c r="TC679" s="303"/>
      <c r="TD679" s="303"/>
      <c r="TE679" s="303"/>
      <c r="TF679" s="303"/>
      <c r="TG679" s="303"/>
      <c r="TH679" s="303"/>
      <c r="TI679" s="303"/>
      <c r="TJ679" s="303"/>
      <c r="TK679" s="303"/>
      <c r="TL679" s="303"/>
      <c r="TM679" s="303"/>
      <c r="TN679" s="303"/>
      <c r="TO679" s="303"/>
      <c r="TP679" s="303"/>
      <c r="TQ679" s="303"/>
      <c r="TR679" s="303"/>
      <c r="TS679" s="303"/>
      <c r="TT679" s="303"/>
      <c r="TU679" s="303"/>
      <c r="TV679" s="303"/>
      <c r="TW679" s="303"/>
      <c r="TX679" s="303"/>
      <c r="TY679" s="303"/>
      <c r="TZ679" s="303"/>
      <c r="UA679" s="303"/>
      <c r="UB679" s="303"/>
      <c r="UC679" s="303"/>
      <c r="UD679" s="303"/>
      <c r="UE679" s="303"/>
      <c r="UF679" s="303"/>
      <c r="UG679" s="303"/>
      <c r="UH679" s="303"/>
      <c r="UI679" s="303"/>
      <c r="UJ679" s="303"/>
      <c r="UK679" s="303"/>
      <c r="UL679" s="303"/>
      <c r="UM679" s="303"/>
      <c r="UN679" s="303"/>
      <c r="UO679" s="303"/>
      <c r="UP679" s="303"/>
      <c r="UQ679" s="303"/>
      <c r="UR679" s="303"/>
      <c r="US679" s="303"/>
      <c r="UT679" s="303"/>
      <c r="UU679" s="303"/>
      <c r="UV679" s="303"/>
      <c r="UW679" s="303"/>
      <c r="UX679" s="303"/>
      <c r="UY679" s="303"/>
      <c r="UZ679" s="303"/>
      <c r="VA679" s="303"/>
      <c r="VB679" s="303"/>
      <c r="VC679" s="303"/>
      <c r="VD679" s="303"/>
      <c r="VE679" s="303"/>
      <c r="VF679" s="303"/>
      <c r="VG679" s="303"/>
      <c r="VH679" s="303"/>
      <c r="VI679" s="303"/>
      <c r="VJ679" s="303"/>
      <c r="VK679" s="303"/>
      <c r="VL679" s="303"/>
      <c r="VM679" s="303"/>
      <c r="VN679" s="303"/>
      <c r="VO679" s="303"/>
      <c r="VP679" s="303"/>
      <c r="VQ679" s="303"/>
      <c r="VR679" s="303"/>
      <c r="VS679" s="303"/>
      <c r="VT679" s="303"/>
      <c r="VU679" s="303"/>
      <c r="VV679" s="303"/>
      <c r="VW679" s="303"/>
      <c r="VX679" s="303"/>
      <c r="VY679" s="303"/>
      <c r="VZ679" s="303"/>
      <c r="WA679" s="303"/>
      <c r="WB679" s="303"/>
      <c r="WC679" s="303"/>
      <c r="WD679" s="303"/>
      <c r="WE679" s="303"/>
      <c r="WF679" s="303"/>
      <c r="WG679" s="303"/>
      <c r="WH679" s="303"/>
      <c r="WI679" s="303"/>
      <c r="WJ679" s="303"/>
      <c r="WK679" s="303"/>
      <c r="WL679" s="303"/>
      <c r="WM679" s="303"/>
      <c r="WN679" s="303"/>
      <c r="WO679" s="303"/>
      <c r="WP679" s="303"/>
      <c r="WQ679" s="303"/>
      <c r="WR679" s="303"/>
      <c r="WS679" s="303"/>
      <c r="WT679" s="303"/>
      <c r="WU679" s="303"/>
      <c r="WV679" s="303"/>
      <c r="WW679" s="303"/>
      <c r="WX679" s="303"/>
      <c r="WY679" s="303"/>
      <c r="WZ679" s="303"/>
      <c r="XA679" s="303"/>
      <c r="XB679" s="303"/>
      <c r="XC679" s="303"/>
      <c r="XD679" s="303"/>
      <c r="XE679" s="303"/>
      <c r="XF679" s="303"/>
      <c r="XG679" s="303"/>
      <c r="XH679" s="303"/>
      <c r="XI679" s="303"/>
      <c r="XJ679" s="303"/>
      <c r="XK679" s="303"/>
      <c r="XL679" s="303"/>
      <c r="XM679" s="303"/>
      <c r="XN679" s="303"/>
      <c r="XO679" s="303"/>
      <c r="XP679" s="303"/>
      <c r="XQ679" s="303"/>
      <c r="XR679" s="303"/>
      <c r="XS679" s="303"/>
      <c r="XT679" s="303"/>
      <c r="XU679" s="303"/>
      <c r="XV679" s="303"/>
      <c r="XW679" s="303"/>
      <c r="XX679" s="303"/>
      <c r="XY679" s="303"/>
      <c r="XZ679" s="303"/>
      <c r="YA679" s="303"/>
      <c r="YB679" s="303"/>
      <c r="YC679" s="303"/>
      <c r="YD679" s="303"/>
      <c r="YE679" s="303"/>
      <c r="YF679" s="303"/>
      <c r="YG679" s="303"/>
      <c r="YH679" s="303"/>
      <c r="YI679" s="303"/>
      <c r="YJ679" s="303"/>
      <c r="YK679" s="303"/>
      <c r="YL679" s="303"/>
      <c r="YM679" s="303"/>
      <c r="YN679" s="303"/>
      <c r="YO679" s="303"/>
      <c r="YP679" s="303"/>
      <c r="YQ679" s="303"/>
      <c r="YR679" s="303"/>
      <c r="YS679" s="303"/>
      <c r="YT679" s="303"/>
      <c r="YU679" s="303"/>
      <c r="YV679" s="303"/>
      <c r="YW679" s="303"/>
      <c r="YX679" s="303"/>
      <c r="YY679" s="303"/>
      <c r="YZ679" s="303"/>
      <c r="ZA679" s="303"/>
      <c r="ZB679" s="303"/>
      <c r="ZC679" s="303"/>
      <c r="ZD679" s="303"/>
      <c r="ZE679" s="303"/>
      <c r="ZF679" s="303"/>
      <c r="ZG679" s="303"/>
      <c r="ZH679" s="303"/>
      <c r="ZI679" s="303"/>
      <c r="ZJ679" s="303"/>
      <c r="ZK679" s="303"/>
      <c r="ZL679" s="303"/>
      <c r="ZM679" s="303"/>
      <c r="ZN679" s="303"/>
      <c r="ZO679" s="303"/>
      <c r="ZP679" s="303"/>
      <c r="ZQ679" s="303"/>
      <c r="ZR679" s="303"/>
      <c r="ZS679" s="303"/>
      <c r="ZT679" s="303"/>
      <c r="ZU679" s="303"/>
      <c r="ZV679" s="303"/>
      <c r="ZW679" s="303"/>
      <c r="ZX679" s="303"/>
      <c r="ZY679" s="303"/>
      <c r="ZZ679" s="303"/>
      <c r="AAA679" s="303"/>
      <c r="AAB679" s="303"/>
      <c r="AAC679" s="303"/>
      <c r="AAD679" s="303"/>
      <c r="AAE679" s="303"/>
      <c r="AAF679" s="303"/>
      <c r="AAG679" s="303"/>
      <c r="AAH679" s="303"/>
      <c r="AAI679" s="303"/>
      <c r="AAJ679" s="303"/>
      <c r="AAK679" s="303"/>
      <c r="AAL679" s="303"/>
      <c r="AAM679" s="303"/>
      <c r="AAN679" s="303"/>
      <c r="AAO679" s="303"/>
      <c r="AAP679" s="303"/>
      <c r="AAQ679" s="303"/>
      <c r="AAR679" s="303"/>
      <c r="AAS679" s="303"/>
      <c r="AAT679" s="303"/>
      <c r="AAU679" s="303"/>
      <c r="AAV679" s="303"/>
      <c r="AAW679" s="303"/>
      <c r="AAX679" s="303"/>
      <c r="AAY679" s="303"/>
      <c r="AAZ679" s="303"/>
      <c r="ABA679" s="303"/>
      <c r="ABB679" s="303"/>
      <c r="ABC679" s="303"/>
      <c r="ABD679" s="303"/>
      <c r="ABE679" s="303"/>
      <c r="ABF679" s="303"/>
      <c r="ABG679" s="303"/>
      <c r="ABH679" s="303"/>
      <c r="ABI679" s="303"/>
      <c r="ABJ679" s="303"/>
      <c r="ABK679" s="303"/>
      <c r="ABL679" s="303"/>
      <c r="ABM679" s="303"/>
      <c r="ABN679" s="303"/>
      <c r="ABO679" s="303"/>
      <c r="ABP679" s="303"/>
      <c r="ABQ679" s="303"/>
      <c r="ABR679" s="303"/>
      <c r="ABS679" s="303"/>
      <c r="ABT679" s="303"/>
      <c r="ABU679" s="303"/>
      <c r="ABV679" s="303"/>
      <c r="ABW679" s="303"/>
      <c r="ABX679" s="303"/>
      <c r="ABY679" s="303"/>
      <c r="ABZ679" s="303"/>
      <c r="ACA679" s="303"/>
      <c r="ACB679" s="303"/>
      <c r="ACC679" s="303"/>
      <c r="ACD679" s="303"/>
      <c r="ACE679" s="303"/>
      <c r="ACF679" s="303"/>
      <c r="ACG679" s="303"/>
      <c r="ACH679" s="303"/>
      <c r="ACI679" s="303"/>
      <c r="ACJ679" s="303"/>
      <c r="ACK679" s="303"/>
      <c r="ACL679" s="303"/>
      <c r="ACM679" s="303"/>
      <c r="ACN679" s="303"/>
      <c r="ACO679" s="303"/>
      <c r="ACP679" s="303"/>
      <c r="ACQ679" s="303"/>
      <c r="ACR679" s="303"/>
      <c r="ACS679" s="303"/>
      <c r="ACT679" s="303"/>
      <c r="ACU679" s="303"/>
      <c r="ACV679" s="303"/>
      <c r="ACW679" s="303"/>
      <c r="ACX679" s="303"/>
      <c r="ACY679" s="303"/>
      <c r="ACZ679" s="303"/>
      <c r="ADA679" s="303"/>
      <c r="ADB679" s="303"/>
      <c r="ADC679" s="303"/>
      <c r="ADD679" s="303"/>
      <c r="ADE679" s="303"/>
      <c r="ADF679" s="303"/>
      <c r="ADG679" s="303"/>
      <c r="ADH679" s="303"/>
      <c r="ADI679" s="303"/>
      <c r="ADJ679" s="303"/>
      <c r="ADK679" s="303"/>
      <c r="ADL679" s="303"/>
      <c r="ADM679" s="303"/>
      <c r="ADN679" s="303"/>
      <c r="ADO679" s="303"/>
      <c r="ADP679" s="303"/>
      <c r="ADQ679" s="303"/>
      <c r="ADR679" s="303"/>
      <c r="ADS679" s="303"/>
      <c r="ADT679" s="303"/>
      <c r="ADU679" s="303"/>
      <c r="ADV679" s="303"/>
      <c r="ADW679" s="303"/>
      <c r="ADX679" s="303"/>
      <c r="ADY679" s="303"/>
      <c r="ADZ679" s="303"/>
      <c r="AEA679" s="303"/>
      <c r="AEB679" s="303"/>
      <c r="AEC679" s="303"/>
      <c r="AED679" s="303"/>
      <c r="AEE679" s="303"/>
      <c r="AEF679" s="303"/>
      <c r="AEG679" s="303"/>
      <c r="AEH679" s="303"/>
      <c r="AEI679" s="303"/>
      <c r="AEJ679" s="303"/>
      <c r="AEK679" s="303"/>
      <c r="AEL679" s="303"/>
      <c r="AEM679" s="303"/>
      <c r="AEN679" s="303"/>
      <c r="AEO679" s="303"/>
      <c r="AEP679" s="303"/>
      <c r="AEQ679" s="303"/>
      <c r="AER679" s="303"/>
      <c r="AES679" s="303"/>
      <c r="AET679" s="303"/>
      <c r="AEU679" s="303"/>
      <c r="AEV679" s="303"/>
      <c r="AEW679" s="303"/>
      <c r="AEX679" s="303"/>
      <c r="AEY679" s="303"/>
      <c r="AEZ679" s="303"/>
      <c r="AFA679" s="303"/>
      <c r="AFB679" s="303"/>
      <c r="AFC679" s="303"/>
      <c r="AFD679" s="303"/>
      <c r="AFE679" s="303"/>
      <c r="AFF679" s="303"/>
      <c r="AFG679" s="303"/>
      <c r="AFH679" s="303"/>
      <c r="AFI679" s="303"/>
      <c r="AFJ679" s="303"/>
      <c r="AFK679" s="303"/>
      <c r="AFL679" s="303"/>
      <c r="AFM679" s="303"/>
      <c r="AFN679" s="303"/>
      <c r="AFO679" s="303"/>
      <c r="AFP679" s="303"/>
      <c r="AFQ679" s="303"/>
      <c r="AFR679" s="303"/>
      <c r="AFS679" s="303"/>
      <c r="AFT679" s="303"/>
      <c r="AFU679" s="303"/>
      <c r="AFV679" s="303"/>
      <c r="AFW679" s="303"/>
      <c r="AFX679" s="303"/>
      <c r="AFY679" s="303"/>
      <c r="AFZ679" s="303"/>
      <c r="AGA679" s="303"/>
      <c r="AGB679" s="303"/>
      <c r="AGC679" s="303"/>
      <c r="AGD679" s="303"/>
      <c r="AGE679" s="303"/>
      <c r="AGF679" s="303"/>
      <c r="AGG679" s="303"/>
      <c r="AGH679" s="303"/>
      <c r="AGI679" s="303"/>
      <c r="AGJ679" s="303"/>
      <c r="AGK679" s="303"/>
      <c r="AGL679" s="303"/>
      <c r="AGM679" s="303"/>
      <c r="AGN679" s="303"/>
      <c r="AGO679" s="303"/>
      <c r="AGP679" s="303"/>
      <c r="AGQ679" s="303"/>
      <c r="AGR679" s="303"/>
      <c r="AGS679" s="303"/>
      <c r="AGT679" s="303"/>
      <c r="AGU679" s="303"/>
      <c r="AGV679" s="303"/>
      <c r="AGW679" s="303"/>
      <c r="AGX679" s="303"/>
      <c r="AGY679" s="303"/>
      <c r="AGZ679" s="303"/>
      <c r="AHA679" s="303"/>
      <c r="AHB679" s="303"/>
      <c r="AHC679" s="303"/>
      <c r="AHD679" s="303"/>
      <c r="AHE679" s="303"/>
      <c r="AHF679" s="303"/>
      <c r="AHG679" s="303"/>
      <c r="AHH679" s="303"/>
      <c r="AHI679" s="303"/>
      <c r="AHJ679" s="303"/>
      <c r="AHK679" s="303"/>
      <c r="AHL679" s="303"/>
      <c r="AHM679" s="303"/>
      <c r="AHN679" s="303"/>
      <c r="AHO679" s="303"/>
      <c r="AHP679" s="303"/>
      <c r="AHQ679" s="303"/>
      <c r="AHR679" s="303"/>
      <c r="AHS679" s="303"/>
      <c r="AHT679" s="303"/>
      <c r="AHU679" s="303"/>
      <c r="AHV679" s="303"/>
      <c r="AHW679" s="303"/>
      <c r="AHX679" s="303"/>
      <c r="AHY679" s="303"/>
      <c r="AHZ679" s="303"/>
      <c r="AIA679" s="303"/>
      <c r="AIB679" s="303"/>
      <c r="AIC679" s="303"/>
      <c r="AID679" s="303"/>
      <c r="AIE679" s="303"/>
      <c r="AIF679" s="303"/>
      <c r="AIG679" s="303"/>
      <c r="AIH679" s="303"/>
      <c r="AII679" s="303"/>
      <c r="AIJ679" s="303"/>
      <c r="AIK679" s="303"/>
      <c r="AIL679" s="303"/>
      <c r="AIM679" s="303"/>
      <c r="AIN679" s="303"/>
      <c r="AIO679" s="303"/>
      <c r="AIP679" s="303"/>
      <c r="AIQ679" s="303"/>
      <c r="AIR679" s="303"/>
      <c r="AIS679" s="303"/>
      <c r="AIT679" s="303"/>
      <c r="AIU679" s="303"/>
      <c r="AIV679" s="303"/>
      <c r="AIW679" s="303"/>
      <c r="AIX679" s="303"/>
      <c r="AIY679" s="303"/>
      <c r="AIZ679" s="303"/>
      <c r="AJA679" s="303"/>
      <c r="AJB679" s="303"/>
      <c r="AJC679" s="303"/>
      <c r="AJD679" s="303"/>
      <c r="AJE679" s="303"/>
      <c r="AJF679" s="303"/>
      <c r="AJG679" s="303"/>
      <c r="AJH679" s="303"/>
      <c r="AJI679" s="303"/>
      <c r="AJJ679" s="303"/>
      <c r="AJK679" s="303"/>
      <c r="AJL679" s="303"/>
      <c r="AJM679" s="303"/>
      <c r="AJN679" s="303"/>
      <c r="AJO679" s="303"/>
      <c r="AJP679" s="303"/>
      <c r="AJQ679" s="303"/>
      <c r="AJR679" s="303"/>
      <c r="AJS679" s="303"/>
      <c r="AJT679" s="303"/>
      <c r="AJU679" s="303"/>
      <c r="AJV679" s="303"/>
      <c r="AJW679" s="303"/>
      <c r="AJX679" s="303"/>
      <c r="AJY679" s="303"/>
      <c r="AJZ679" s="303"/>
      <c r="AKA679" s="303"/>
      <c r="AKB679" s="303"/>
      <c r="AKC679" s="303"/>
      <c r="AKD679" s="303"/>
      <c r="AKE679" s="303"/>
      <c r="AKF679" s="303"/>
      <c r="AKG679" s="303"/>
      <c r="AKH679" s="303"/>
      <c r="AKI679" s="303"/>
      <c r="AKJ679" s="303"/>
      <c r="AKK679" s="303"/>
      <c r="AKL679" s="303"/>
      <c r="AKM679" s="303"/>
      <c r="AKN679" s="303"/>
      <c r="AKO679" s="303"/>
      <c r="AKP679" s="303"/>
      <c r="AKQ679" s="303"/>
      <c r="AKR679" s="303"/>
      <c r="AKS679" s="303"/>
      <c r="AKT679" s="303"/>
      <c r="AKU679" s="303"/>
      <c r="AKV679" s="303"/>
      <c r="AKW679" s="303"/>
      <c r="AKX679" s="303"/>
      <c r="AKY679" s="303"/>
      <c r="AKZ679" s="303"/>
      <c r="ALA679" s="303"/>
      <c r="ALB679" s="303"/>
      <c r="ALC679" s="303"/>
      <c r="ALD679" s="303"/>
      <c r="ALE679" s="303"/>
      <c r="ALF679" s="303"/>
      <c r="ALG679" s="303"/>
      <c r="ALH679" s="303"/>
      <c r="ALI679" s="303"/>
      <c r="ALJ679" s="303"/>
      <c r="ALK679" s="303"/>
      <c r="ALL679" s="303"/>
      <c r="ALM679" s="303"/>
      <c r="ALN679" s="303"/>
      <c r="ALO679" s="303"/>
      <c r="ALP679" s="303"/>
      <c r="ALQ679" s="303"/>
      <c r="ALR679" s="303"/>
      <c r="ALS679" s="303"/>
      <c r="ALT679" s="303"/>
      <c r="ALU679" s="303"/>
      <c r="ALV679" s="303"/>
      <c r="ALW679" s="303"/>
      <c r="ALX679" s="303"/>
      <c r="ALY679" s="303"/>
      <c r="ALZ679" s="303"/>
      <c r="AMA679" s="303"/>
      <c r="AMB679" s="303"/>
      <c r="AMC679" s="303"/>
      <c r="AMD679" s="303"/>
      <c r="AME679" s="303"/>
      <c r="AMF679" s="303"/>
      <c r="AMG679" s="303"/>
      <c r="AMH679" s="303"/>
      <c r="AMI679" s="303"/>
      <c r="AMJ679" s="303"/>
      <c r="AMK679" s="303"/>
      <c r="AML679" s="303"/>
      <c r="AMM679" s="303"/>
      <c r="AMN679" s="303"/>
      <c r="AMO679" s="303"/>
      <c r="AMP679" s="303"/>
      <c r="AMQ679" s="303"/>
      <c r="AMR679" s="303"/>
      <c r="AMS679" s="303"/>
      <c r="AMT679" s="303"/>
      <c r="AMU679" s="303"/>
      <c r="AMV679" s="303"/>
      <c r="AMW679" s="303"/>
      <c r="AMX679" s="303"/>
      <c r="AMY679" s="303"/>
      <c r="AMZ679" s="303"/>
      <c r="ANA679" s="303"/>
      <c r="ANB679" s="303"/>
      <c r="ANC679" s="303"/>
      <c r="AND679" s="303"/>
      <c r="ANE679" s="303"/>
      <c r="ANF679" s="303"/>
      <c r="ANG679" s="303"/>
      <c r="ANH679" s="303"/>
      <c r="ANI679" s="303"/>
      <c r="ANJ679" s="303"/>
      <c r="ANK679" s="303"/>
      <c r="ANL679" s="303"/>
      <c r="ANM679" s="303"/>
      <c r="ANN679" s="303"/>
      <c r="ANO679" s="303"/>
      <c r="ANP679" s="303"/>
      <c r="ANQ679" s="303"/>
      <c r="ANR679" s="303"/>
      <c r="ANS679" s="303"/>
      <c r="ANT679" s="303"/>
      <c r="ANU679" s="303"/>
      <c r="ANV679" s="303"/>
      <c r="ANW679" s="303"/>
      <c r="ANX679" s="303"/>
      <c r="ANY679" s="303"/>
      <c r="ANZ679" s="303"/>
      <c r="AOA679" s="303"/>
      <c r="AOB679" s="303"/>
      <c r="AOC679" s="303"/>
      <c r="AOD679" s="303"/>
      <c r="AOE679" s="303"/>
      <c r="AOF679" s="303"/>
      <c r="AOG679" s="303"/>
      <c r="AOH679" s="303"/>
      <c r="AOI679" s="303"/>
      <c r="AOJ679" s="303"/>
      <c r="AOK679" s="303"/>
      <c r="AOL679" s="303"/>
      <c r="AOM679" s="303"/>
      <c r="AON679" s="303"/>
      <c r="AOO679" s="303"/>
      <c r="AOP679" s="303"/>
      <c r="AOQ679" s="303"/>
      <c r="AOR679" s="303"/>
      <c r="AOS679" s="303"/>
      <c r="AOT679" s="303"/>
      <c r="AOU679" s="303"/>
      <c r="AOV679" s="303"/>
      <c r="AOW679" s="303"/>
      <c r="AOX679" s="303"/>
      <c r="AOY679" s="303"/>
      <c r="AOZ679" s="303"/>
      <c r="APA679" s="303"/>
      <c r="APB679" s="303"/>
      <c r="APC679" s="303"/>
      <c r="APD679" s="303"/>
      <c r="APE679" s="303"/>
      <c r="APF679" s="303"/>
      <c r="APG679" s="303"/>
      <c r="APH679" s="303"/>
      <c r="API679" s="303"/>
      <c r="APJ679" s="303"/>
      <c r="APK679" s="303"/>
      <c r="APL679" s="303"/>
      <c r="APM679" s="303"/>
      <c r="APN679" s="303"/>
      <c r="APO679" s="303"/>
      <c r="APP679" s="303"/>
      <c r="APQ679" s="303"/>
      <c r="APR679" s="303"/>
      <c r="APS679" s="303"/>
      <c r="APT679" s="303"/>
      <c r="APU679" s="303"/>
      <c r="APV679" s="303"/>
      <c r="APW679" s="303"/>
      <c r="APX679" s="303"/>
      <c r="APY679" s="303"/>
      <c r="APZ679" s="303"/>
      <c r="AQA679" s="303"/>
      <c r="AQB679" s="303"/>
      <c r="AQC679" s="303"/>
      <c r="AQD679" s="303"/>
      <c r="AQE679" s="303"/>
      <c r="AQF679" s="303"/>
      <c r="AQG679" s="303"/>
      <c r="AQH679" s="303"/>
      <c r="AQI679" s="303"/>
      <c r="AQJ679" s="303"/>
      <c r="AQK679" s="303"/>
      <c r="AQL679" s="303"/>
      <c r="AQM679" s="303"/>
      <c r="AQN679" s="303"/>
      <c r="AQO679" s="303"/>
      <c r="AQP679" s="303"/>
      <c r="AQQ679" s="303"/>
      <c r="AQR679" s="303"/>
      <c r="AQS679" s="303"/>
      <c r="AQT679" s="303"/>
      <c r="AQU679" s="303"/>
      <c r="AQV679" s="303"/>
      <c r="AQW679" s="303"/>
      <c r="AQX679" s="303"/>
      <c r="AQY679" s="303"/>
      <c r="AQZ679" s="303"/>
      <c r="ARA679" s="303"/>
      <c r="ARB679" s="303"/>
      <c r="ARC679" s="303"/>
      <c r="ARD679" s="303"/>
      <c r="ARE679" s="303"/>
      <c r="ARF679" s="303"/>
      <c r="ARG679" s="303"/>
      <c r="ARH679" s="303"/>
      <c r="ARI679" s="303"/>
      <c r="ARJ679" s="303"/>
      <c r="ARK679" s="303"/>
      <c r="ARL679" s="303"/>
      <c r="ARM679" s="303"/>
      <c r="ARN679" s="303"/>
      <c r="ARO679" s="303"/>
      <c r="ARP679" s="303"/>
      <c r="ARQ679" s="303"/>
      <c r="ARR679" s="303"/>
      <c r="ARS679" s="303"/>
      <c r="ART679" s="303"/>
      <c r="ARU679" s="303"/>
      <c r="ARV679" s="303"/>
      <c r="ARW679" s="303"/>
      <c r="ARX679" s="303"/>
      <c r="ARY679" s="303"/>
      <c r="ARZ679" s="303"/>
      <c r="ASA679" s="303"/>
      <c r="ASB679" s="303"/>
      <c r="ASC679" s="303"/>
      <c r="ASD679" s="303"/>
      <c r="ASE679" s="303"/>
      <c r="ASF679" s="303"/>
      <c r="ASG679" s="303"/>
      <c r="ASH679" s="303"/>
      <c r="ASI679" s="303"/>
      <c r="ASJ679" s="303"/>
      <c r="ASK679" s="303"/>
      <c r="ASL679" s="303"/>
      <c r="ASM679" s="303"/>
      <c r="ASN679" s="303"/>
      <c r="ASO679" s="303"/>
      <c r="ASP679" s="303"/>
      <c r="ASQ679" s="303"/>
      <c r="ASR679" s="303"/>
      <c r="ASS679" s="303"/>
      <c r="AST679" s="303"/>
      <c r="ASU679" s="303"/>
      <c r="ASV679" s="303"/>
      <c r="ASW679" s="303"/>
      <c r="ASX679" s="303"/>
      <c r="ASY679" s="303"/>
      <c r="ASZ679" s="303"/>
      <c r="ATA679" s="303"/>
      <c r="ATB679" s="303"/>
      <c r="ATC679" s="303"/>
      <c r="ATD679" s="303"/>
      <c r="ATE679" s="303"/>
      <c r="ATF679" s="303"/>
      <c r="ATG679" s="303"/>
      <c r="ATH679" s="303"/>
      <c r="ATI679" s="303"/>
      <c r="ATJ679" s="303"/>
      <c r="ATK679" s="303"/>
      <c r="ATL679" s="303"/>
      <c r="ATM679" s="303"/>
      <c r="ATN679" s="303"/>
      <c r="ATO679" s="303"/>
      <c r="ATP679" s="303"/>
      <c r="ATQ679" s="303"/>
      <c r="ATR679" s="303"/>
      <c r="ATS679" s="303"/>
      <c r="ATT679" s="303"/>
      <c r="ATU679" s="303"/>
      <c r="ATV679" s="303"/>
      <c r="ATW679" s="303"/>
      <c r="ATX679" s="303"/>
      <c r="ATY679" s="303"/>
      <c r="ATZ679" s="303"/>
      <c r="AUA679" s="303"/>
      <c r="AUB679" s="303"/>
      <c r="AUC679" s="303"/>
      <c r="AUD679" s="303"/>
      <c r="AUE679" s="303"/>
      <c r="AUF679" s="303"/>
      <c r="AUG679" s="303"/>
      <c r="AUH679" s="303"/>
      <c r="AUI679" s="303"/>
      <c r="AUJ679" s="303"/>
      <c r="AUK679" s="303"/>
      <c r="AUL679" s="303"/>
      <c r="AUM679" s="303"/>
      <c r="AUN679" s="303"/>
      <c r="AUO679" s="303"/>
      <c r="AUP679" s="303"/>
      <c r="AUQ679" s="303"/>
      <c r="AUR679" s="303"/>
      <c r="AUS679" s="303"/>
      <c r="AUT679" s="303"/>
      <c r="AUU679" s="303"/>
      <c r="AUV679" s="303"/>
      <c r="AUW679" s="303"/>
      <c r="AUX679" s="303"/>
      <c r="AUY679" s="303"/>
      <c r="AUZ679" s="303"/>
      <c r="AVA679" s="303"/>
      <c r="AVB679" s="303"/>
      <c r="AVC679" s="303"/>
      <c r="AVD679" s="303"/>
      <c r="AVE679" s="303"/>
      <c r="AVF679" s="303"/>
      <c r="AVG679" s="303"/>
      <c r="AVH679" s="303"/>
      <c r="AVI679" s="303"/>
      <c r="AVJ679" s="303"/>
      <c r="AVK679" s="303"/>
      <c r="AVL679" s="303"/>
      <c r="AVM679" s="303"/>
      <c r="AVN679" s="303"/>
      <c r="AVO679" s="303"/>
      <c r="AVP679" s="303"/>
      <c r="AVQ679" s="303"/>
      <c r="AVR679" s="303"/>
      <c r="AVS679" s="303"/>
      <c r="AVT679" s="303"/>
      <c r="AVU679" s="303"/>
      <c r="AVV679" s="303"/>
      <c r="AVW679" s="303"/>
      <c r="AVX679" s="303"/>
      <c r="AVY679" s="303"/>
      <c r="AVZ679" s="303"/>
      <c r="AWA679" s="303"/>
      <c r="AWB679" s="303"/>
      <c r="AWC679" s="303"/>
      <c r="AWD679" s="303"/>
      <c r="AWE679" s="303"/>
      <c r="AWF679" s="303"/>
      <c r="AWG679" s="303"/>
      <c r="AWH679" s="303"/>
      <c r="AWI679" s="303"/>
      <c r="AWJ679" s="303"/>
      <c r="AWK679" s="303"/>
      <c r="AWL679" s="303"/>
      <c r="AWM679" s="303"/>
      <c r="AWN679" s="303"/>
      <c r="AWO679" s="303"/>
      <c r="AWP679" s="303"/>
      <c r="AWQ679" s="303"/>
      <c r="AWR679" s="303"/>
      <c r="AWS679" s="303"/>
      <c r="AWT679" s="303"/>
      <c r="AWU679" s="303"/>
      <c r="AWV679" s="303"/>
      <c r="AWW679" s="303"/>
      <c r="AWX679" s="303"/>
      <c r="AWY679" s="303"/>
      <c r="AWZ679" s="303"/>
      <c r="AXA679" s="303"/>
      <c r="AXB679" s="303"/>
      <c r="AXC679" s="303"/>
      <c r="AXD679" s="303"/>
      <c r="AXE679" s="303"/>
      <c r="AXF679" s="303"/>
      <c r="AXG679" s="303"/>
      <c r="AXH679" s="303"/>
      <c r="AXI679" s="303"/>
      <c r="AXJ679" s="303"/>
      <c r="AXK679" s="303"/>
      <c r="AXL679" s="303"/>
      <c r="AXM679" s="303"/>
      <c r="AXN679" s="303"/>
      <c r="AXO679" s="303"/>
      <c r="AXP679" s="303"/>
      <c r="AXQ679" s="303"/>
      <c r="AXR679" s="303"/>
      <c r="AXS679" s="303"/>
      <c r="AXT679" s="303"/>
      <c r="AXU679" s="303"/>
      <c r="AXV679" s="303"/>
      <c r="AXW679" s="303"/>
      <c r="AXX679" s="303"/>
      <c r="AXY679" s="303"/>
      <c r="AXZ679" s="303"/>
      <c r="AYA679" s="303"/>
      <c r="AYB679" s="303"/>
      <c r="AYC679" s="303"/>
      <c r="AYD679" s="303"/>
      <c r="AYE679" s="303"/>
      <c r="AYF679" s="303"/>
      <c r="AYG679" s="303"/>
      <c r="AYH679" s="303"/>
      <c r="AYI679" s="303"/>
      <c r="AYJ679" s="303"/>
      <c r="AYK679" s="303"/>
      <c r="AYL679" s="303"/>
      <c r="AYM679" s="303"/>
      <c r="AYN679" s="303"/>
      <c r="AYO679" s="303"/>
      <c r="AYP679" s="303"/>
      <c r="AYQ679" s="303"/>
      <c r="AYR679" s="303"/>
      <c r="AYS679" s="303"/>
      <c r="AYT679" s="303"/>
      <c r="AYU679" s="303"/>
      <c r="AYV679" s="303"/>
      <c r="AYW679" s="303"/>
      <c r="AYX679" s="303"/>
      <c r="AYY679" s="303"/>
      <c r="AYZ679" s="303"/>
      <c r="AZA679" s="303"/>
      <c r="AZB679" s="303"/>
      <c r="AZC679" s="303"/>
      <c r="AZD679" s="303"/>
      <c r="AZE679" s="303"/>
      <c r="AZF679" s="303"/>
      <c r="AZG679" s="303"/>
      <c r="AZH679" s="303"/>
      <c r="AZI679" s="303"/>
      <c r="AZJ679" s="303"/>
      <c r="AZK679" s="303"/>
      <c r="AZL679" s="303"/>
      <c r="AZM679" s="303"/>
      <c r="AZN679" s="303"/>
      <c r="AZO679" s="303"/>
      <c r="AZP679" s="303"/>
      <c r="AZQ679" s="303"/>
      <c r="AZR679" s="303"/>
      <c r="AZS679" s="303"/>
      <c r="AZT679" s="303"/>
      <c r="AZU679" s="303"/>
      <c r="AZV679" s="303"/>
      <c r="AZW679" s="303"/>
      <c r="AZX679" s="303"/>
      <c r="AZY679" s="303"/>
      <c r="AZZ679" s="303"/>
      <c r="BAA679" s="303"/>
      <c r="BAB679" s="303"/>
      <c r="BAC679" s="303"/>
      <c r="BAD679" s="303"/>
      <c r="BAE679" s="303"/>
      <c r="BAF679" s="303"/>
      <c r="BAG679" s="303"/>
      <c r="BAH679" s="303"/>
      <c r="BAI679" s="303"/>
      <c r="BAJ679" s="303"/>
      <c r="BAK679" s="303"/>
      <c r="BAL679" s="303"/>
      <c r="BAM679" s="303"/>
      <c r="BAN679" s="303"/>
      <c r="BAO679" s="303"/>
      <c r="BAP679" s="303"/>
      <c r="BAQ679" s="303"/>
      <c r="BAR679" s="303"/>
      <c r="BAS679" s="303"/>
      <c r="BAT679" s="303"/>
      <c r="BAU679" s="303"/>
      <c r="BAV679" s="303"/>
      <c r="BAW679" s="303"/>
      <c r="BAX679" s="303"/>
      <c r="BAY679" s="303"/>
      <c r="BAZ679" s="303"/>
      <c r="BBA679" s="303"/>
      <c r="BBB679" s="303"/>
      <c r="BBC679" s="303"/>
      <c r="BBD679" s="303"/>
      <c r="BBE679" s="303"/>
      <c r="BBF679" s="303"/>
      <c r="BBG679" s="303"/>
      <c r="BBH679" s="303"/>
      <c r="BBI679" s="303"/>
      <c r="BBJ679" s="303"/>
      <c r="BBK679" s="303"/>
      <c r="BBL679" s="303"/>
      <c r="BBM679" s="303"/>
      <c r="BBN679" s="303"/>
      <c r="BBO679" s="303"/>
      <c r="BBP679" s="303"/>
      <c r="BBQ679" s="303"/>
      <c r="BBR679" s="303"/>
      <c r="BBS679" s="303"/>
      <c r="BBT679" s="303"/>
      <c r="BBU679" s="303"/>
      <c r="BBV679" s="303"/>
      <c r="BBW679" s="303"/>
      <c r="BBX679" s="303"/>
      <c r="BBY679" s="303"/>
      <c r="BBZ679" s="303"/>
      <c r="BCA679" s="303"/>
      <c r="BCB679" s="303"/>
      <c r="BCC679" s="303"/>
      <c r="BCD679" s="303"/>
      <c r="BCE679" s="303"/>
      <c r="BCF679" s="303"/>
      <c r="BCG679" s="303"/>
      <c r="BCH679" s="303"/>
      <c r="BCI679" s="303"/>
      <c r="BCJ679" s="303"/>
      <c r="BCK679" s="303"/>
      <c r="BCL679" s="303"/>
      <c r="BCM679" s="303"/>
      <c r="BCN679" s="303"/>
      <c r="BCO679" s="303"/>
      <c r="BCP679" s="303"/>
      <c r="BCQ679" s="303"/>
      <c r="BCR679" s="303"/>
      <c r="BCS679" s="303"/>
      <c r="BCT679" s="303"/>
      <c r="BCU679" s="303"/>
      <c r="BCV679" s="303"/>
      <c r="BCW679" s="303"/>
      <c r="BCX679" s="303"/>
      <c r="BCY679" s="303"/>
      <c r="BCZ679" s="303"/>
      <c r="BDA679" s="303"/>
      <c r="BDB679" s="303"/>
      <c r="BDC679" s="303"/>
      <c r="BDD679" s="303"/>
      <c r="BDE679" s="303"/>
      <c r="BDF679" s="303"/>
      <c r="BDG679" s="303"/>
      <c r="BDH679" s="303"/>
      <c r="BDI679" s="303"/>
      <c r="BDJ679" s="303"/>
      <c r="BDK679" s="303"/>
      <c r="BDL679" s="303"/>
      <c r="BDM679" s="303"/>
      <c r="BDN679" s="303"/>
      <c r="BDO679" s="303"/>
      <c r="BDP679" s="303"/>
      <c r="BDQ679" s="303"/>
      <c r="BDR679" s="303"/>
      <c r="BDS679" s="303"/>
      <c r="BDT679" s="303"/>
      <c r="BDU679" s="303"/>
      <c r="BDV679" s="303"/>
      <c r="BDW679" s="303"/>
      <c r="BDX679" s="303"/>
      <c r="BDY679" s="303"/>
      <c r="BDZ679" s="303"/>
      <c r="BEA679" s="303"/>
      <c r="BEB679" s="303"/>
      <c r="BEC679" s="303"/>
      <c r="BED679" s="303"/>
      <c r="BEE679" s="303"/>
      <c r="BEF679" s="303"/>
      <c r="BEG679" s="303"/>
      <c r="BEH679" s="303"/>
      <c r="BEI679" s="303"/>
      <c r="BEJ679" s="303"/>
      <c r="BEK679" s="303"/>
      <c r="BEL679" s="303"/>
      <c r="BEM679" s="303"/>
      <c r="BEN679" s="303"/>
      <c r="BEO679" s="303"/>
      <c r="BEP679" s="303"/>
      <c r="BEQ679" s="303"/>
      <c r="BER679" s="303"/>
      <c r="BES679" s="303"/>
      <c r="BET679" s="303"/>
      <c r="BEU679" s="303"/>
      <c r="BEV679" s="303"/>
      <c r="BEW679" s="303"/>
      <c r="BEX679" s="303"/>
      <c r="BEY679" s="303"/>
      <c r="BEZ679" s="303"/>
      <c r="BFA679" s="303"/>
      <c r="BFB679" s="303"/>
      <c r="BFC679" s="303"/>
      <c r="BFD679" s="303"/>
      <c r="BFE679" s="303"/>
      <c r="BFF679" s="303"/>
      <c r="BFG679" s="303"/>
      <c r="BFH679" s="303"/>
      <c r="BFI679" s="303"/>
      <c r="BFJ679" s="303"/>
      <c r="BFK679" s="303"/>
      <c r="BFL679" s="303"/>
      <c r="BFM679" s="303"/>
      <c r="BFN679" s="303"/>
      <c r="BFO679" s="303"/>
      <c r="BFP679" s="303"/>
      <c r="BFQ679" s="303"/>
      <c r="BFR679" s="303"/>
      <c r="BFS679" s="303"/>
      <c r="BFT679" s="303"/>
      <c r="BFU679" s="303"/>
      <c r="BFV679" s="303"/>
      <c r="BFW679" s="303"/>
      <c r="BFX679" s="303"/>
      <c r="BFY679" s="303"/>
      <c r="BFZ679" s="303"/>
      <c r="BGA679" s="303"/>
      <c r="BGB679" s="303"/>
      <c r="BGC679" s="303"/>
      <c r="BGD679" s="303"/>
      <c r="BGE679" s="303"/>
      <c r="BGF679" s="303"/>
      <c r="BGG679" s="303"/>
      <c r="BGH679" s="303"/>
      <c r="BGI679" s="303"/>
      <c r="BGJ679" s="303"/>
      <c r="BGK679" s="303"/>
      <c r="BGL679" s="303"/>
      <c r="BGM679" s="303"/>
      <c r="BGN679" s="303"/>
      <c r="BGO679" s="303"/>
      <c r="BGP679" s="303"/>
      <c r="BGQ679" s="303"/>
      <c r="BGR679" s="303"/>
      <c r="BGS679" s="303"/>
      <c r="BGT679" s="303"/>
      <c r="BGU679" s="303"/>
      <c r="BGV679" s="303"/>
      <c r="BGW679" s="303"/>
      <c r="BGX679" s="303"/>
      <c r="BGY679" s="303"/>
      <c r="BGZ679" s="303"/>
      <c r="BHA679" s="303"/>
      <c r="BHB679" s="303"/>
      <c r="BHC679" s="303"/>
      <c r="BHD679" s="303"/>
      <c r="BHE679" s="303"/>
      <c r="BHF679" s="303"/>
      <c r="BHG679" s="303"/>
      <c r="BHH679" s="303"/>
      <c r="BHI679" s="303"/>
      <c r="BHJ679" s="303"/>
      <c r="BHK679" s="303"/>
      <c r="BHL679" s="303"/>
      <c r="BHM679" s="303"/>
      <c r="BHN679" s="303"/>
      <c r="BHO679" s="303"/>
      <c r="BHP679" s="303"/>
      <c r="BHQ679" s="303"/>
      <c r="BHR679" s="303"/>
      <c r="BHS679" s="303"/>
      <c r="BHT679" s="303"/>
      <c r="BHU679" s="303"/>
      <c r="BHV679" s="303"/>
      <c r="BHW679" s="303"/>
      <c r="BHX679" s="303"/>
      <c r="BHY679" s="303"/>
      <c r="BHZ679" s="303"/>
      <c r="BIA679" s="303"/>
      <c r="BIB679" s="303"/>
      <c r="BIC679" s="303"/>
      <c r="BID679" s="303"/>
      <c r="BIE679" s="303"/>
      <c r="BIF679" s="303"/>
      <c r="BIG679" s="303"/>
      <c r="BIH679" s="303"/>
      <c r="BII679" s="303"/>
      <c r="BIJ679" s="303"/>
      <c r="BIK679" s="303"/>
      <c r="BIL679" s="303"/>
      <c r="BIM679" s="303"/>
      <c r="BIN679" s="303"/>
      <c r="BIO679" s="303"/>
      <c r="BIP679" s="303"/>
      <c r="BIQ679" s="303"/>
      <c r="BIR679" s="303"/>
      <c r="BIS679" s="303"/>
      <c r="BIT679" s="303"/>
      <c r="BIU679" s="303"/>
      <c r="BIV679" s="303"/>
      <c r="BIW679" s="303"/>
      <c r="BIX679" s="303"/>
      <c r="BIY679" s="303"/>
      <c r="BIZ679" s="303"/>
      <c r="BJA679" s="303"/>
      <c r="BJB679" s="303"/>
      <c r="BJC679" s="303"/>
      <c r="BJD679" s="303"/>
      <c r="BJE679" s="303"/>
      <c r="BJF679" s="303"/>
      <c r="BJG679" s="303"/>
      <c r="BJH679" s="303"/>
      <c r="BJI679" s="303"/>
      <c r="BJJ679" s="303"/>
      <c r="BJK679" s="303"/>
      <c r="BJL679" s="303"/>
      <c r="BJM679" s="303"/>
      <c r="BJN679" s="303"/>
      <c r="BJO679" s="303"/>
      <c r="BJP679" s="303"/>
      <c r="BJQ679" s="303"/>
      <c r="BJR679" s="303"/>
      <c r="BJS679" s="303"/>
      <c r="BJT679" s="303"/>
      <c r="BJU679" s="303"/>
      <c r="BJV679" s="303"/>
      <c r="BJW679" s="303"/>
      <c r="BJX679" s="303"/>
      <c r="BJY679" s="303"/>
      <c r="BJZ679" s="303"/>
      <c r="BKA679" s="303"/>
      <c r="BKB679" s="303"/>
      <c r="BKC679" s="303"/>
      <c r="BKD679" s="303"/>
      <c r="BKE679" s="303"/>
      <c r="BKF679" s="303"/>
      <c r="BKG679" s="303"/>
      <c r="BKH679" s="303"/>
      <c r="BKI679" s="303"/>
      <c r="BKJ679" s="303"/>
      <c r="BKK679" s="303"/>
      <c r="BKL679" s="303"/>
      <c r="BKM679" s="303"/>
      <c r="BKN679" s="303"/>
      <c r="BKO679" s="303"/>
      <c r="BKP679" s="303"/>
      <c r="BKQ679" s="303"/>
      <c r="BKR679" s="303"/>
      <c r="BKS679" s="303"/>
      <c r="BKT679" s="303"/>
      <c r="BKU679" s="303"/>
      <c r="BKV679" s="303"/>
      <c r="BKW679" s="303"/>
      <c r="BKX679" s="303"/>
      <c r="BKY679" s="303"/>
      <c r="BKZ679" s="303"/>
      <c r="BLA679" s="303"/>
      <c r="BLB679" s="303"/>
      <c r="BLC679" s="303"/>
      <c r="BLD679" s="303"/>
      <c r="BLE679" s="303"/>
      <c r="BLF679" s="303"/>
      <c r="BLG679" s="303"/>
      <c r="BLH679" s="303"/>
      <c r="BLI679" s="303"/>
      <c r="BLJ679" s="303"/>
      <c r="BLK679" s="303"/>
      <c r="BLL679" s="303"/>
      <c r="BLM679" s="303"/>
      <c r="BLN679" s="303"/>
      <c r="BLO679" s="303"/>
      <c r="BLP679" s="303"/>
      <c r="BLQ679" s="303"/>
      <c r="BLR679" s="303"/>
      <c r="BLS679" s="303"/>
      <c r="BLT679" s="303"/>
      <c r="BLU679" s="303"/>
      <c r="BLV679" s="303"/>
      <c r="BLW679" s="303"/>
      <c r="BLX679" s="303"/>
      <c r="BLY679" s="303"/>
      <c r="BLZ679" s="303"/>
      <c r="BMA679" s="303"/>
      <c r="BMB679" s="303"/>
      <c r="BMC679" s="303"/>
      <c r="BMD679" s="303"/>
      <c r="BME679" s="303"/>
      <c r="BMF679" s="303"/>
      <c r="BMG679" s="303"/>
      <c r="BMH679" s="303"/>
      <c r="BMI679" s="303"/>
      <c r="BMJ679" s="303"/>
      <c r="BMK679" s="303"/>
      <c r="BML679" s="303"/>
      <c r="BMM679" s="303"/>
      <c r="BMN679" s="303"/>
      <c r="BMO679" s="303"/>
      <c r="BMP679" s="303"/>
      <c r="BMQ679" s="303"/>
      <c r="BMR679" s="303"/>
      <c r="BMS679" s="303"/>
      <c r="BMT679" s="303"/>
      <c r="BMU679" s="303"/>
      <c r="BMV679" s="303"/>
      <c r="BMW679" s="303"/>
      <c r="BMX679" s="303"/>
      <c r="BMY679" s="303"/>
      <c r="BMZ679" s="303"/>
      <c r="BNA679" s="303"/>
      <c r="BNB679" s="303"/>
      <c r="BNC679" s="303"/>
      <c r="BND679" s="303"/>
      <c r="BNE679" s="303"/>
      <c r="BNF679" s="303"/>
      <c r="BNG679" s="303"/>
      <c r="BNH679" s="303"/>
      <c r="BNI679" s="303"/>
      <c r="BNJ679" s="303"/>
      <c r="BNK679" s="303"/>
      <c r="BNL679" s="303"/>
      <c r="BNM679" s="303"/>
      <c r="BNN679" s="303"/>
      <c r="BNO679" s="303"/>
      <c r="BNP679" s="303"/>
      <c r="BNQ679" s="303"/>
      <c r="BNR679" s="303"/>
      <c r="BNS679" s="303"/>
      <c r="BNT679" s="303"/>
      <c r="BNU679" s="303"/>
      <c r="BNV679" s="303"/>
      <c r="BNW679" s="303"/>
      <c r="BNX679" s="303"/>
      <c r="BNY679" s="303"/>
      <c r="BNZ679" s="303"/>
      <c r="BOA679" s="303"/>
      <c r="BOB679" s="303"/>
      <c r="BOC679" s="303"/>
      <c r="BOD679" s="303"/>
      <c r="BOE679" s="303"/>
      <c r="BOF679" s="303"/>
      <c r="BOG679" s="303"/>
      <c r="BOH679" s="303"/>
      <c r="BOI679" s="303"/>
      <c r="BOJ679" s="303"/>
      <c r="BOK679" s="303"/>
      <c r="BOL679" s="303"/>
      <c r="BOM679" s="303"/>
      <c r="BON679" s="303"/>
      <c r="BOO679" s="303"/>
      <c r="BOP679" s="303"/>
      <c r="BOQ679" s="303"/>
      <c r="BOR679" s="303"/>
      <c r="BOS679" s="303"/>
      <c r="BOT679" s="303"/>
      <c r="BOU679" s="303"/>
      <c r="BOV679" s="303"/>
      <c r="BOW679" s="303"/>
      <c r="BOX679" s="303"/>
      <c r="BOY679" s="303"/>
      <c r="BOZ679" s="303"/>
      <c r="BPA679" s="303"/>
      <c r="BPB679" s="303"/>
      <c r="BPC679" s="303"/>
      <c r="BPD679" s="303"/>
      <c r="BPE679" s="303"/>
      <c r="BPF679" s="303"/>
      <c r="BPG679" s="303"/>
      <c r="BPH679" s="303"/>
      <c r="BPI679" s="303"/>
      <c r="BPJ679" s="303"/>
      <c r="BPK679" s="303"/>
      <c r="BPL679" s="303"/>
      <c r="BPM679" s="303"/>
      <c r="BPN679" s="303"/>
      <c r="BPO679" s="303"/>
      <c r="BPP679" s="303"/>
      <c r="BPQ679" s="303"/>
      <c r="BPR679" s="303"/>
      <c r="BPS679" s="303"/>
      <c r="BPT679" s="303"/>
      <c r="BPU679" s="303"/>
      <c r="BPV679" s="303"/>
      <c r="BPW679" s="303"/>
      <c r="BPX679" s="303"/>
      <c r="BPY679" s="303"/>
      <c r="BPZ679" s="303"/>
      <c r="BQA679" s="303"/>
      <c r="BQB679" s="303"/>
      <c r="BQC679" s="303"/>
      <c r="BQD679" s="303"/>
      <c r="BQE679" s="303"/>
      <c r="BQF679" s="303"/>
      <c r="BQG679" s="303"/>
      <c r="BQH679" s="303"/>
      <c r="BQI679" s="303"/>
      <c r="BQJ679" s="303"/>
      <c r="BQK679" s="303"/>
      <c r="BQL679" s="303"/>
      <c r="BQM679" s="303"/>
      <c r="BQN679" s="303"/>
      <c r="BQO679" s="303"/>
      <c r="BQP679" s="303"/>
      <c r="BQQ679" s="303"/>
      <c r="BQR679" s="303"/>
      <c r="BQS679" s="303"/>
      <c r="BQT679" s="303"/>
      <c r="BQU679" s="303"/>
      <c r="BQV679" s="303"/>
      <c r="BQW679" s="303"/>
      <c r="BQX679" s="303"/>
      <c r="BQY679" s="303"/>
      <c r="BQZ679" s="303"/>
      <c r="BRA679" s="303"/>
      <c r="BRB679" s="303"/>
      <c r="BRC679" s="303"/>
      <c r="BRD679" s="303"/>
      <c r="BRE679" s="303"/>
      <c r="BRF679" s="303"/>
      <c r="BRG679" s="303"/>
      <c r="BRH679" s="303"/>
      <c r="BRI679" s="303"/>
      <c r="BRJ679" s="303"/>
      <c r="BRK679" s="303"/>
      <c r="BRL679" s="303"/>
      <c r="BRM679" s="303"/>
      <c r="BRN679" s="303"/>
      <c r="BRO679" s="303"/>
      <c r="BRP679" s="303"/>
      <c r="BRQ679" s="303"/>
      <c r="BRR679" s="303"/>
      <c r="BRS679" s="303"/>
      <c r="BRT679" s="303"/>
      <c r="BRU679" s="303"/>
      <c r="BRV679" s="303"/>
      <c r="BRW679" s="303"/>
      <c r="BRX679" s="303"/>
      <c r="BRY679" s="303"/>
      <c r="BRZ679" s="303"/>
      <c r="BSA679" s="303"/>
      <c r="BSB679" s="303"/>
      <c r="BSC679" s="303"/>
      <c r="BSD679" s="303"/>
      <c r="BSE679" s="303"/>
      <c r="BSF679" s="303"/>
      <c r="BSG679" s="303"/>
      <c r="BSH679" s="303"/>
      <c r="BSI679" s="303"/>
      <c r="BSJ679" s="303"/>
      <c r="BSK679" s="303"/>
      <c r="BSL679" s="303"/>
      <c r="BSM679" s="303"/>
      <c r="BSN679" s="303"/>
      <c r="BSO679" s="303"/>
      <c r="BSP679" s="303"/>
      <c r="BSQ679" s="303"/>
      <c r="BSR679" s="303"/>
      <c r="BSS679" s="303"/>
      <c r="BST679" s="303"/>
      <c r="BSU679" s="303"/>
      <c r="BSV679" s="303"/>
      <c r="BSW679" s="303"/>
      <c r="BSX679" s="303"/>
      <c r="BSY679" s="303"/>
      <c r="BSZ679" s="303"/>
      <c r="BTA679" s="303"/>
      <c r="BTB679" s="303"/>
      <c r="BTC679" s="303"/>
      <c r="BTD679" s="303"/>
      <c r="BTE679" s="303"/>
      <c r="BTF679" s="303"/>
      <c r="BTG679" s="303"/>
      <c r="BTH679" s="303"/>
      <c r="BTI679" s="303"/>
      <c r="BTJ679" s="303"/>
      <c r="BTK679" s="303"/>
      <c r="BTL679" s="303"/>
      <c r="BTM679" s="303"/>
      <c r="BTN679" s="303"/>
      <c r="BTO679" s="303"/>
      <c r="BTP679" s="303"/>
      <c r="BTQ679" s="303"/>
      <c r="BTR679" s="303"/>
      <c r="BTS679" s="303"/>
      <c r="BTT679" s="303"/>
      <c r="BTU679" s="303"/>
      <c r="BTV679" s="303"/>
      <c r="BTW679" s="303"/>
      <c r="BTX679" s="303"/>
      <c r="BTY679" s="303"/>
      <c r="BTZ679" s="303"/>
      <c r="BUA679" s="303"/>
      <c r="BUB679" s="303"/>
      <c r="BUC679" s="303"/>
      <c r="BUD679" s="303"/>
      <c r="BUE679" s="303"/>
      <c r="BUF679" s="303"/>
      <c r="BUG679" s="303"/>
      <c r="BUH679" s="303"/>
      <c r="BUI679" s="303"/>
      <c r="BUJ679" s="303"/>
      <c r="BUK679" s="303"/>
      <c r="BUL679" s="303"/>
      <c r="BUM679" s="303"/>
      <c r="BUN679" s="303"/>
      <c r="BUO679" s="303"/>
      <c r="BUP679" s="303"/>
      <c r="BUQ679" s="303"/>
      <c r="BUR679" s="303"/>
      <c r="BUS679" s="303"/>
      <c r="BUT679" s="303"/>
      <c r="BUU679" s="303"/>
      <c r="BUV679" s="303"/>
      <c r="BUW679" s="303"/>
      <c r="BUX679" s="303"/>
      <c r="BUY679" s="303"/>
      <c r="BUZ679" s="303"/>
      <c r="BVA679" s="303"/>
      <c r="BVB679" s="303"/>
      <c r="BVC679" s="303"/>
      <c r="BVD679" s="303"/>
      <c r="BVE679" s="303"/>
      <c r="BVF679" s="303"/>
      <c r="BVG679" s="303"/>
      <c r="BVH679" s="303"/>
      <c r="BVI679" s="303"/>
      <c r="BVJ679" s="303"/>
      <c r="BVK679" s="303"/>
      <c r="BVL679" s="303"/>
      <c r="BVM679" s="303"/>
      <c r="BVN679" s="303"/>
      <c r="BVO679" s="303"/>
      <c r="BVP679" s="303"/>
      <c r="BVQ679" s="303"/>
      <c r="BVR679" s="303"/>
      <c r="BVS679" s="303"/>
      <c r="BVT679" s="303"/>
      <c r="BVU679" s="303"/>
      <c r="BVV679" s="303"/>
      <c r="BVW679" s="303"/>
      <c r="BVX679" s="303"/>
      <c r="BVY679" s="303"/>
      <c r="BVZ679" s="303"/>
      <c r="BWA679" s="303"/>
      <c r="BWB679" s="303"/>
      <c r="BWC679" s="303"/>
      <c r="BWD679" s="303"/>
      <c r="BWE679" s="303"/>
      <c r="BWF679" s="303"/>
      <c r="BWG679" s="303"/>
      <c r="BWH679" s="303"/>
      <c r="BWI679" s="303"/>
      <c r="BWJ679" s="303"/>
      <c r="BWK679" s="303"/>
      <c r="BWL679" s="303"/>
      <c r="BWM679" s="303"/>
      <c r="BWN679" s="303"/>
      <c r="BWO679" s="303"/>
      <c r="BWP679" s="303"/>
      <c r="BWQ679" s="303"/>
      <c r="BWR679" s="303"/>
      <c r="BWS679" s="303"/>
      <c r="BWT679" s="303"/>
      <c r="BWU679" s="303"/>
      <c r="BWV679" s="303"/>
      <c r="BWW679" s="303"/>
      <c r="BWX679" s="303"/>
      <c r="BWY679" s="303"/>
      <c r="BWZ679" s="303"/>
      <c r="BXA679" s="303"/>
      <c r="BXB679" s="303"/>
      <c r="BXC679" s="303"/>
      <c r="BXD679" s="303"/>
      <c r="BXE679" s="303"/>
      <c r="BXF679" s="303"/>
      <c r="BXG679" s="303"/>
      <c r="BXH679" s="303"/>
      <c r="BXI679" s="303"/>
      <c r="BXJ679" s="303"/>
      <c r="BXK679" s="303"/>
      <c r="BXL679" s="303"/>
      <c r="BXM679" s="303"/>
      <c r="BXN679" s="303"/>
      <c r="BXO679" s="303"/>
      <c r="BXP679" s="303"/>
      <c r="BXQ679" s="303"/>
      <c r="BXR679" s="303"/>
      <c r="BXS679" s="303"/>
      <c r="BXT679" s="303"/>
      <c r="BXU679" s="303"/>
      <c r="BXV679" s="303"/>
      <c r="BXW679" s="303"/>
      <c r="BXX679" s="303"/>
      <c r="BXY679" s="303"/>
      <c r="BXZ679" s="303"/>
      <c r="BYA679" s="303"/>
      <c r="BYB679" s="303"/>
      <c r="BYC679" s="303"/>
      <c r="BYD679" s="303"/>
      <c r="BYE679" s="303"/>
      <c r="BYF679" s="303"/>
      <c r="BYG679" s="303"/>
      <c r="BYH679" s="303"/>
      <c r="BYI679" s="303"/>
      <c r="BYJ679" s="303"/>
      <c r="BYK679" s="303"/>
      <c r="BYL679" s="303"/>
      <c r="BYM679" s="303"/>
      <c r="BYN679" s="303"/>
      <c r="BYO679" s="303"/>
      <c r="BYP679" s="303"/>
      <c r="BYQ679" s="303"/>
      <c r="BYR679" s="303"/>
      <c r="BYS679" s="303"/>
      <c r="BYT679" s="303"/>
      <c r="BYU679" s="303"/>
      <c r="BYV679" s="303"/>
      <c r="BYW679" s="303"/>
      <c r="BYX679" s="303"/>
      <c r="BYY679" s="303"/>
      <c r="BYZ679" s="303"/>
      <c r="BZA679" s="303"/>
      <c r="BZB679" s="303"/>
      <c r="BZC679" s="303"/>
      <c r="BZD679" s="303"/>
      <c r="BZE679" s="303"/>
      <c r="BZF679" s="303"/>
      <c r="BZG679" s="303"/>
      <c r="BZH679" s="303"/>
      <c r="BZI679" s="303"/>
      <c r="BZJ679" s="303"/>
      <c r="BZK679" s="303"/>
      <c r="BZL679" s="303"/>
      <c r="BZM679" s="303"/>
      <c r="BZN679" s="303"/>
      <c r="BZO679" s="303"/>
      <c r="BZP679" s="303"/>
      <c r="BZQ679" s="303"/>
      <c r="BZR679" s="303"/>
      <c r="BZS679" s="303"/>
      <c r="BZT679" s="303"/>
      <c r="BZU679" s="303"/>
      <c r="BZV679" s="303"/>
      <c r="BZW679" s="303"/>
      <c r="BZX679" s="303"/>
      <c r="BZY679" s="303"/>
      <c r="BZZ679" s="303"/>
      <c r="CAA679" s="303"/>
      <c r="CAB679" s="303"/>
      <c r="CAC679" s="303"/>
      <c r="CAD679" s="303"/>
      <c r="CAE679" s="303"/>
      <c r="CAF679" s="303"/>
      <c r="CAG679" s="303"/>
      <c r="CAH679" s="303"/>
      <c r="CAI679" s="303"/>
      <c r="CAJ679" s="303"/>
      <c r="CAK679" s="303"/>
      <c r="CAL679" s="303"/>
      <c r="CAM679" s="303"/>
      <c r="CAN679" s="303"/>
      <c r="CAO679" s="303"/>
      <c r="CAP679" s="303"/>
      <c r="CAQ679" s="303"/>
      <c r="CAR679" s="303"/>
      <c r="CAS679" s="303"/>
      <c r="CAT679" s="303"/>
      <c r="CAU679" s="303"/>
      <c r="CAV679" s="303"/>
      <c r="CAW679" s="303"/>
      <c r="CAX679" s="303"/>
      <c r="CAY679" s="303"/>
      <c r="CAZ679" s="303"/>
      <c r="CBA679" s="303"/>
      <c r="CBB679" s="303"/>
      <c r="CBC679" s="303"/>
      <c r="CBD679" s="303"/>
      <c r="CBE679" s="303"/>
      <c r="CBF679" s="303"/>
      <c r="CBG679" s="303"/>
      <c r="CBH679" s="303"/>
      <c r="CBI679" s="303"/>
      <c r="CBJ679" s="303"/>
      <c r="CBK679" s="303"/>
      <c r="CBL679" s="303"/>
      <c r="CBM679" s="303"/>
      <c r="CBN679" s="303"/>
      <c r="CBO679" s="303"/>
      <c r="CBP679" s="303"/>
      <c r="CBQ679" s="303"/>
      <c r="CBR679" s="303"/>
      <c r="CBS679" s="303"/>
      <c r="CBT679" s="303"/>
      <c r="CBU679" s="303"/>
      <c r="CBV679" s="303"/>
      <c r="CBW679" s="303"/>
      <c r="CBX679" s="303"/>
      <c r="CBY679" s="303"/>
      <c r="CBZ679" s="303"/>
      <c r="CCA679" s="303"/>
      <c r="CCB679" s="303"/>
      <c r="CCC679" s="303"/>
      <c r="CCD679" s="303"/>
      <c r="CCE679" s="303"/>
      <c r="CCF679" s="303"/>
      <c r="CCG679" s="303"/>
      <c r="CCH679" s="303"/>
      <c r="CCI679" s="303"/>
      <c r="CCJ679" s="303"/>
      <c r="CCK679" s="303"/>
      <c r="CCL679" s="303"/>
      <c r="CCM679" s="303"/>
      <c r="CCN679" s="303"/>
      <c r="CCO679" s="303"/>
      <c r="CCP679" s="303"/>
      <c r="CCQ679" s="303"/>
      <c r="CCR679" s="303"/>
      <c r="CCS679" s="303"/>
      <c r="CCT679" s="303"/>
      <c r="CCU679" s="303"/>
      <c r="CCV679" s="303"/>
      <c r="CCW679" s="303"/>
      <c r="CCX679" s="303"/>
      <c r="CCY679" s="303"/>
      <c r="CCZ679" s="303"/>
      <c r="CDA679" s="303"/>
      <c r="CDB679" s="303"/>
      <c r="CDC679" s="303"/>
      <c r="CDD679" s="303"/>
      <c r="CDE679" s="303"/>
      <c r="CDF679" s="303"/>
      <c r="CDG679" s="303"/>
      <c r="CDH679" s="303"/>
      <c r="CDI679" s="303"/>
      <c r="CDJ679" s="303"/>
      <c r="CDK679" s="303"/>
      <c r="CDL679" s="303"/>
      <c r="CDM679" s="303"/>
      <c r="CDN679" s="303"/>
      <c r="CDO679" s="303"/>
      <c r="CDP679" s="303"/>
      <c r="CDQ679" s="303"/>
      <c r="CDR679" s="303"/>
      <c r="CDS679" s="303"/>
      <c r="CDT679" s="303"/>
      <c r="CDU679" s="303"/>
      <c r="CDV679" s="303"/>
      <c r="CDW679" s="303"/>
      <c r="CDX679" s="303"/>
      <c r="CDY679" s="303"/>
      <c r="CDZ679" s="303"/>
      <c r="CEA679" s="303"/>
      <c r="CEB679" s="303"/>
      <c r="CEC679" s="303"/>
      <c r="CED679" s="303"/>
      <c r="CEE679" s="303"/>
      <c r="CEF679" s="303"/>
      <c r="CEG679" s="303"/>
      <c r="CEH679" s="303"/>
      <c r="CEI679" s="303"/>
      <c r="CEJ679" s="303"/>
      <c r="CEK679" s="303"/>
      <c r="CEL679" s="303"/>
      <c r="CEM679" s="303"/>
      <c r="CEN679" s="303"/>
      <c r="CEO679" s="303"/>
      <c r="CEP679" s="303"/>
      <c r="CEQ679" s="303"/>
      <c r="CER679" s="303"/>
      <c r="CES679" s="303"/>
      <c r="CET679" s="303"/>
      <c r="CEU679" s="303"/>
      <c r="CEV679" s="303"/>
      <c r="CEW679" s="303"/>
      <c r="CEX679" s="303"/>
      <c r="CEY679" s="303"/>
      <c r="CEZ679" s="303"/>
      <c r="CFA679" s="303"/>
      <c r="CFB679" s="303"/>
      <c r="CFC679" s="303"/>
      <c r="CFD679" s="303"/>
      <c r="CFE679" s="303"/>
      <c r="CFF679" s="303"/>
      <c r="CFG679" s="303"/>
      <c r="CFH679" s="303"/>
      <c r="CFI679" s="303"/>
      <c r="CFJ679" s="303"/>
      <c r="CFK679" s="303"/>
      <c r="CFL679" s="303"/>
      <c r="CFM679" s="303"/>
      <c r="CFN679" s="303"/>
      <c r="CFO679" s="303"/>
      <c r="CFP679" s="303"/>
      <c r="CFQ679" s="303"/>
      <c r="CFR679" s="303"/>
      <c r="CFS679" s="303"/>
      <c r="CFT679" s="303"/>
      <c r="CFU679" s="303"/>
      <c r="CFV679" s="303"/>
      <c r="CFW679" s="303"/>
      <c r="CFX679" s="303"/>
      <c r="CFY679" s="303"/>
      <c r="CFZ679" s="303"/>
      <c r="CGA679" s="303"/>
      <c r="CGB679" s="303"/>
      <c r="CGC679" s="303"/>
      <c r="CGD679" s="303"/>
      <c r="CGE679" s="303"/>
      <c r="CGF679" s="303"/>
      <c r="CGG679" s="303"/>
      <c r="CGH679" s="303"/>
      <c r="CGI679" s="303"/>
      <c r="CGJ679" s="303"/>
      <c r="CGK679" s="303"/>
      <c r="CGL679" s="303"/>
      <c r="CGM679" s="303"/>
      <c r="CGN679" s="303"/>
      <c r="CGO679" s="303"/>
      <c r="CGP679" s="303"/>
      <c r="CGQ679" s="303"/>
      <c r="CGR679" s="303"/>
      <c r="CGS679" s="303"/>
      <c r="CGT679" s="303"/>
      <c r="CGU679" s="303"/>
      <c r="CGV679" s="303"/>
      <c r="CGW679" s="303"/>
      <c r="CGX679" s="303"/>
      <c r="CGY679" s="303"/>
      <c r="CGZ679" s="303"/>
      <c r="CHA679" s="303"/>
      <c r="CHB679" s="303"/>
      <c r="CHC679" s="303"/>
      <c r="CHD679" s="303"/>
      <c r="CHE679" s="303"/>
      <c r="CHF679" s="303"/>
      <c r="CHG679" s="303"/>
      <c r="CHH679" s="303"/>
      <c r="CHI679" s="303"/>
      <c r="CHJ679" s="303"/>
      <c r="CHK679" s="303"/>
      <c r="CHL679" s="303"/>
      <c r="CHM679" s="303"/>
      <c r="CHN679" s="303"/>
      <c r="CHO679" s="303"/>
      <c r="CHP679" s="303"/>
      <c r="CHQ679" s="303"/>
      <c r="CHR679" s="303"/>
      <c r="CHS679" s="303"/>
      <c r="CHT679" s="303"/>
      <c r="CHU679" s="303"/>
      <c r="CHV679" s="303"/>
      <c r="CHW679" s="303"/>
      <c r="CHX679" s="303"/>
      <c r="CHY679" s="303"/>
      <c r="CHZ679" s="303"/>
      <c r="CIA679" s="303"/>
      <c r="CIB679" s="303"/>
      <c r="CIC679" s="303"/>
      <c r="CID679" s="303"/>
      <c r="CIE679" s="303"/>
      <c r="CIF679" s="303"/>
      <c r="CIG679" s="303"/>
      <c r="CIH679" s="303"/>
      <c r="CII679" s="303"/>
      <c r="CIJ679" s="303"/>
      <c r="CIK679" s="303"/>
      <c r="CIL679" s="303"/>
      <c r="CIM679" s="303"/>
      <c r="CIN679" s="303"/>
      <c r="CIO679" s="303"/>
      <c r="CIP679" s="303"/>
      <c r="CIQ679" s="303"/>
      <c r="CIR679" s="303"/>
      <c r="CIS679" s="303"/>
      <c r="CIT679" s="303"/>
      <c r="CIU679" s="303"/>
      <c r="CIV679" s="303"/>
      <c r="CIW679" s="303"/>
      <c r="CIX679" s="303"/>
      <c r="CIY679" s="303"/>
      <c r="CIZ679" s="303"/>
      <c r="CJA679" s="303"/>
      <c r="CJB679" s="303"/>
      <c r="CJC679" s="303"/>
      <c r="CJD679" s="303"/>
      <c r="CJE679" s="303"/>
      <c r="CJF679" s="303"/>
      <c r="CJG679" s="303"/>
      <c r="CJH679" s="303"/>
      <c r="CJI679" s="303"/>
      <c r="CJJ679" s="303"/>
      <c r="CJK679" s="303"/>
      <c r="CJL679" s="303"/>
      <c r="CJM679" s="303"/>
      <c r="CJN679" s="303"/>
      <c r="CJO679" s="303"/>
      <c r="CJP679" s="303"/>
      <c r="CJQ679" s="303"/>
      <c r="CJR679" s="303"/>
      <c r="CJS679" s="303"/>
      <c r="CJT679" s="303"/>
      <c r="CJU679" s="303"/>
      <c r="CJV679" s="303"/>
      <c r="CJW679" s="303"/>
      <c r="CJX679" s="303"/>
      <c r="CJY679" s="303"/>
      <c r="CJZ679" s="303"/>
      <c r="CKA679" s="303"/>
      <c r="CKB679" s="303"/>
      <c r="CKC679" s="303"/>
      <c r="CKD679" s="303"/>
      <c r="CKE679" s="303"/>
      <c r="CKF679" s="303"/>
      <c r="CKG679" s="303"/>
      <c r="CKH679" s="303"/>
      <c r="CKI679" s="303"/>
      <c r="CKJ679" s="303"/>
      <c r="CKK679" s="303"/>
      <c r="CKL679" s="303"/>
      <c r="CKM679" s="303"/>
      <c r="CKN679" s="303"/>
      <c r="CKO679" s="303"/>
      <c r="CKP679" s="303"/>
      <c r="CKQ679" s="303"/>
      <c r="CKR679" s="303"/>
      <c r="CKS679" s="303"/>
      <c r="CKT679" s="303"/>
      <c r="CKU679" s="303"/>
      <c r="CKV679" s="303"/>
      <c r="CKW679" s="303"/>
      <c r="CKX679" s="303"/>
      <c r="CKY679" s="303"/>
      <c r="CKZ679" s="303"/>
      <c r="CLA679" s="303"/>
      <c r="CLB679" s="303"/>
      <c r="CLC679" s="303"/>
      <c r="CLD679" s="303"/>
      <c r="CLE679" s="303"/>
      <c r="CLF679" s="303"/>
      <c r="CLG679" s="303"/>
      <c r="CLH679" s="303"/>
      <c r="CLI679" s="303"/>
      <c r="CLJ679" s="303"/>
      <c r="CLK679" s="303"/>
      <c r="CLL679" s="303"/>
      <c r="CLM679" s="303"/>
      <c r="CLN679" s="303"/>
      <c r="CLO679" s="303"/>
      <c r="CLP679" s="303"/>
      <c r="CLQ679" s="303"/>
      <c r="CLR679" s="303"/>
      <c r="CLS679" s="303"/>
      <c r="CLT679" s="303"/>
      <c r="CLU679" s="303"/>
      <c r="CLV679" s="303"/>
      <c r="CLW679" s="303"/>
      <c r="CLX679" s="303"/>
      <c r="CLY679" s="303"/>
      <c r="CLZ679" s="303"/>
      <c r="CMA679" s="303"/>
      <c r="CMB679" s="303"/>
      <c r="CMC679" s="303"/>
      <c r="CMD679" s="303"/>
      <c r="CME679" s="303"/>
      <c r="CMF679" s="303"/>
      <c r="CMG679" s="303"/>
      <c r="CMH679" s="303"/>
      <c r="CMI679" s="303"/>
      <c r="CMJ679" s="303"/>
      <c r="CMK679" s="303"/>
      <c r="CML679" s="303"/>
      <c r="CMM679" s="303"/>
      <c r="CMN679" s="303"/>
      <c r="CMO679" s="303"/>
      <c r="CMP679" s="303"/>
      <c r="CMQ679" s="303"/>
      <c r="CMR679" s="303"/>
      <c r="CMS679" s="303"/>
      <c r="CMT679" s="303"/>
      <c r="CMU679" s="303"/>
      <c r="CMV679" s="303"/>
      <c r="CMW679" s="303"/>
      <c r="CMX679" s="303"/>
      <c r="CMY679" s="303"/>
      <c r="CMZ679" s="303"/>
      <c r="CNA679" s="303"/>
      <c r="CNB679" s="303"/>
      <c r="CNC679" s="303"/>
      <c r="CND679" s="303"/>
      <c r="CNE679" s="303"/>
      <c r="CNF679" s="303"/>
      <c r="CNG679" s="303"/>
      <c r="CNH679" s="303"/>
      <c r="CNI679" s="303"/>
      <c r="CNJ679" s="303"/>
      <c r="CNK679" s="303"/>
      <c r="CNL679" s="303"/>
      <c r="CNM679" s="303"/>
      <c r="CNN679" s="303"/>
      <c r="CNO679" s="303"/>
      <c r="CNP679" s="303"/>
      <c r="CNQ679" s="303"/>
      <c r="CNR679" s="303"/>
      <c r="CNS679" s="303"/>
      <c r="CNT679" s="303"/>
      <c r="CNU679" s="303"/>
      <c r="CNV679" s="303"/>
      <c r="CNW679" s="303"/>
      <c r="CNX679" s="303"/>
      <c r="CNY679" s="303"/>
      <c r="CNZ679" s="303"/>
      <c r="COA679" s="303"/>
      <c r="COB679" s="303"/>
      <c r="COC679" s="303"/>
      <c r="COD679" s="303"/>
      <c r="COE679" s="303"/>
      <c r="COF679" s="303"/>
      <c r="COG679" s="303"/>
      <c r="COH679" s="303"/>
      <c r="COI679" s="303"/>
      <c r="COJ679" s="303"/>
      <c r="COK679" s="303"/>
      <c r="COL679" s="303"/>
      <c r="COM679" s="303"/>
      <c r="CON679" s="303"/>
      <c r="COO679" s="303"/>
      <c r="COP679" s="303"/>
      <c r="COQ679" s="303"/>
      <c r="COR679" s="303"/>
      <c r="COS679" s="303"/>
      <c r="COT679" s="303"/>
      <c r="COU679" s="303"/>
      <c r="COV679" s="303"/>
      <c r="COW679" s="303"/>
      <c r="COX679" s="303"/>
      <c r="COY679" s="303"/>
      <c r="COZ679" s="303"/>
      <c r="CPA679" s="303"/>
      <c r="CPB679" s="303"/>
      <c r="CPC679" s="303"/>
      <c r="CPD679" s="303"/>
      <c r="CPE679" s="303"/>
      <c r="CPF679" s="303"/>
      <c r="CPG679" s="303"/>
      <c r="CPH679" s="303"/>
      <c r="CPI679" s="303"/>
      <c r="CPJ679" s="303"/>
      <c r="CPK679" s="303"/>
      <c r="CPL679" s="303"/>
      <c r="CPM679" s="303"/>
      <c r="CPN679" s="303"/>
      <c r="CPO679" s="303"/>
      <c r="CPP679" s="303"/>
      <c r="CPQ679" s="303"/>
      <c r="CPR679" s="303"/>
      <c r="CPS679" s="303"/>
      <c r="CPT679" s="303"/>
      <c r="CPU679" s="303"/>
      <c r="CPV679" s="303"/>
      <c r="CPW679" s="303"/>
      <c r="CPX679" s="303"/>
      <c r="CPY679" s="303"/>
      <c r="CPZ679" s="303"/>
      <c r="CQA679" s="303"/>
      <c r="CQB679" s="303"/>
      <c r="CQC679" s="303"/>
      <c r="CQD679" s="303"/>
      <c r="CQE679" s="303"/>
      <c r="CQF679" s="303"/>
      <c r="CQG679" s="303"/>
      <c r="CQH679" s="303"/>
      <c r="CQI679" s="303"/>
      <c r="CQJ679" s="303"/>
      <c r="CQK679" s="303"/>
      <c r="CQL679" s="303"/>
      <c r="CQM679" s="303"/>
      <c r="CQN679" s="303"/>
      <c r="CQO679" s="303"/>
      <c r="CQP679" s="303"/>
      <c r="CQQ679" s="303"/>
      <c r="CQR679" s="303"/>
      <c r="CQS679" s="303"/>
      <c r="CQT679" s="303"/>
      <c r="CQU679" s="303"/>
      <c r="CQV679" s="303"/>
      <c r="CQW679" s="303"/>
      <c r="CQX679" s="303"/>
      <c r="CQY679" s="303"/>
      <c r="CQZ679" s="303"/>
      <c r="CRA679" s="303"/>
      <c r="CRB679" s="303"/>
      <c r="CRC679" s="303"/>
      <c r="CRD679" s="303"/>
      <c r="CRE679" s="303"/>
      <c r="CRF679" s="303"/>
      <c r="CRG679" s="303"/>
      <c r="CRH679" s="303"/>
      <c r="CRI679" s="303"/>
      <c r="CRJ679" s="303"/>
      <c r="CRK679" s="303"/>
      <c r="CRL679" s="303"/>
      <c r="CRM679" s="303"/>
      <c r="CRN679" s="303"/>
      <c r="CRO679" s="303"/>
      <c r="CRP679" s="303"/>
      <c r="CRQ679" s="303"/>
      <c r="CRR679" s="303"/>
      <c r="CRS679" s="303"/>
      <c r="CRT679" s="303"/>
      <c r="CRU679" s="303"/>
      <c r="CRV679" s="303"/>
      <c r="CRW679" s="303"/>
      <c r="CRX679" s="303"/>
      <c r="CRY679" s="303"/>
      <c r="CRZ679" s="303"/>
      <c r="CSA679" s="303"/>
      <c r="CSB679" s="303"/>
      <c r="CSC679" s="303"/>
      <c r="CSD679" s="303"/>
      <c r="CSE679" s="303"/>
      <c r="CSF679" s="303"/>
      <c r="CSG679" s="303"/>
      <c r="CSH679" s="303"/>
      <c r="CSI679" s="303"/>
      <c r="CSJ679" s="303"/>
      <c r="CSK679" s="303"/>
      <c r="CSL679" s="303"/>
      <c r="CSM679" s="303"/>
      <c r="CSN679" s="303"/>
      <c r="CSO679" s="303"/>
      <c r="CSP679" s="303"/>
      <c r="CSQ679" s="303"/>
      <c r="CSR679" s="303"/>
      <c r="CSS679" s="303"/>
      <c r="CST679" s="303"/>
      <c r="CSU679" s="303"/>
      <c r="CSV679" s="303"/>
      <c r="CSW679" s="303"/>
      <c r="CSX679" s="303"/>
      <c r="CSY679" s="303"/>
      <c r="CSZ679" s="303"/>
      <c r="CTA679" s="303"/>
      <c r="CTB679" s="303"/>
      <c r="CTC679" s="303"/>
      <c r="CTD679" s="303"/>
      <c r="CTE679" s="303"/>
      <c r="CTF679" s="303"/>
      <c r="CTG679" s="303"/>
      <c r="CTH679" s="303"/>
      <c r="CTI679" s="303"/>
      <c r="CTJ679" s="303"/>
      <c r="CTK679" s="303"/>
      <c r="CTL679" s="303"/>
      <c r="CTM679" s="303"/>
      <c r="CTN679" s="303"/>
      <c r="CTO679" s="303"/>
      <c r="CTP679" s="303"/>
      <c r="CTQ679" s="303"/>
      <c r="CTR679" s="303"/>
      <c r="CTS679" s="303"/>
      <c r="CTT679" s="303"/>
      <c r="CTU679" s="303"/>
      <c r="CTV679" s="303"/>
      <c r="CTW679" s="303"/>
      <c r="CTX679" s="303"/>
      <c r="CTY679" s="303"/>
      <c r="CTZ679" s="303"/>
      <c r="CUA679" s="303"/>
      <c r="CUB679" s="303"/>
      <c r="CUC679" s="303"/>
      <c r="CUD679" s="303"/>
      <c r="CUE679" s="303"/>
      <c r="CUF679" s="303"/>
      <c r="CUG679" s="303"/>
      <c r="CUH679" s="303"/>
      <c r="CUI679" s="303"/>
      <c r="CUJ679" s="303"/>
      <c r="CUK679" s="303"/>
      <c r="CUL679" s="303"/>
      <c r="CUM679" s="303"/>
      <c r="CUN679" s="303"/>
      <c r="CUO679" s="303"/>
      <c r="CUP679" s="303"/>
      <c r="CUQ679" s="303"/>
      <c r="CUR679" s="303"/>
      <c r="CUS679" s="303"/>
      <c r="CUT679" s="303"/>
      <c r="CUU679" s="303"/>
      <c r="CUV679" s="303"/>
      <c r="CUW679" s="303"/>
      <c r="CUX679" s="303"/>
      <c r="CUY679" s="303"/>
      <c r="CUZ679" s="303"/>
      <c r="CVA679" s="303"/>
      <c r="CVB679" s="303"/>
      <c r="CVC679" s="303"/>
      <c r="CVD679" s="303"/>
      <c r="CVE679" s="303"/>
      <c r="CVF679" s="303"/>
      <c r="CVG679" s="303"/>
      <c r="CVH679" s="303"/>
      <c r="CVI679" s="303"/>
      <c r="CVJ679" s="303"/>
      <c r="CVK679" s="303"/>
      <c r="CVL679" s="303"/>
      <c r="CVM679" s="303"/>
      <c r="CVN679" s="303"/>
      <c r="CVO679" s="303"/>
      <c r="CVP679" s="303"/>
      <c r="CVQ679" s="303"/>
      <c r="CVR679" s="303"/>
      <c r="CVS679" s="303"/>
      <c r="CVT679" s="303"/>
      <c r="CVU679" s="303"/>
      <c r="CVV679" s="303"/>
      <c r="CVW679" s="303"/>
      <c r="CVX679" s="303"/>
      <c r="CVY679" s="303"/>
      <c r="CVZ679" s="303"/>
      <c r="CWA679" s="303"/>
      <c r="CWB679" s="303"/>
      <c r="CWC679" s="303"/>
      <c r="CWD679" s="303"/>
      <c r="CWE679" s="303"/>
      <c r="CWF679" s="303"/>
      <c r="CWG679" s="303"/>
      <c r="CWH679" s="303"/>
      <c r="CWI679" s="303"/>
      <c r="CWJ679" s="303"/>
      <c r="CWK679" s="303"/>
      <c r="CWL679" s="303"/>
      <c r="CWM679" s="303"/>
      <c r="CWN679" s="303"/>
      <c r="CWO679" s="303"/>
      <c r="CWP679" s="303"/>
      <c r="CWQ679" s="303"/>
      <c r="CWR679" s="303"/>
      <c r="CWS679" s="303"/>
      <c r="CWT679" s="303"/>
      <c r="CWU679" s="303"/>
      <c r="CWV679" s="303"/>
      <c r="CWW679" s="303"/>
      <c r="CWX679" s="303"/>
      <c r="CWY679" s="303"/>
      <c r="CWZ679" s="303"/>
      <c r="CXA679" s="303"/>
      <c r="CXB679" s="303"/>
      <c r="CXC679" s="303"/>
      <c r="CXD679" s="303"/>
      <c r="CXE679" s="303"/>
      <c r="CXF679" s="303"/>
      <c r="CXG679" s="303"/>
      <c r="CXH679" s="303"/>
      <c r="CXI679" s="303"/>
      <c r="CXJ679" s="303"/>
      <c r="CXK679" s="303"/>
      <c r="CXL679" s="303"/>
      <c r="CXM679" s="303"/>
      <c r="CXN679" s="303"/>
      <c r="CXO679" s="303"/>
      <c r="CXP679" s="303"/>
      <c r="CXQ679" s="303"/>
      <c r="CXR679" s="303"/>
      <c r="CXS679" s="303"/>
      <c r="CXT679" s="303"/>
      <c r="CXU679" s="303"/>
      <c r="CXV679" s="303"/>
      <c r="CXW679" s="303"/>
      <c r="CXX679" s="303"/>
      <c r="CXY679" s="303"/>
      <c r="CXZ679" s="303"/>
      <c r="CYA679" s="303"/>
      <c r="CYB679" s="303"/>
      <c r="CYC679" s="303"/>
      <c r="CYD679" s="303"/>
      <c r="CYE679" s="303"/>
      <c r="CYF679" s="303"/>
      <c r="CYG679" s="303"/>
      <c r="CYH679" s="303"/>
      <c r="CYI679" s="303"/>
      <c r="CYJ679" s="303"/>
      <c r="CYK679" s="303"/>
      <c r="CYL679" s="303"/>
      <c r="CYM679" s="303"/>
      <c r="CYN679" s="303"/>
      <c r="CYO679" s="303"/>
      <c r="CYP679" s="303"/>
      <c r="CYQ679" s="303"/>
      <c r="CYR679" s="303"/>
      <c r="CYS679" s="303"/>
      <c r="CYT679" s="303"/>
      <c r="CYU679" s="303"/>
      <c r="CYV679" s="303"/>
      <c r="CYW679" s="303"/>
      <c r="CYX679" s="303"/>
      <c r="CYY679" s="303"/>
      <c r="CYZ679" s="303"/>
      <c r="CZA679" s="303"/>
      <c r="CZB679" s="303"/>
      <c r="CZC679" s="303"/>
      <c r="CZD679" s="303"/>
      <c r="CZE679" s="303"/>
      <c r="CZF679" s="303"/>
      <c r="CZG679" s="303"/>
      <c r="CZH679" s="303"/>
      <c r="CZI679" s="303"/>
      <c r="CZJ679" s="303"/>
      <c r="CZK679" s="303"/>
      <c r="CZL679" s="303"/>
      <c r="CZM679" s="303"/>
      <c r="CZN679" s="303"/>
      <c r="CZO679" s="303"/>
      <c r="CZP679" s="303"/>
      <c r="CZQ679" s="303"/>
      <c r="CZR679" s="303"/>
      <c r="CZS679" s="303"/>
      <c r="CZT679" s="303"/>
      <c r="CZU679" s="303"/>
      <c r="CZV679" s="303"/>
      <c r="CZW679" s="303"/>
      <c r="CZX679" s="303"/>
      <c r="CZY679" s="303"/>
      <c r="CZZ679" s="303"/>
      <c r="DAA679" s="303"/>
      <c r="DAB679" s="303"/>
      <c r="DAC679" s="303"/>
      <c r="DAD679" s="303"/>
      <c r="DAE679" s="303"/>
      <c r="DAF679" s="303"/>
      <c r="DAG679" s="303"/>
      <c r="DAH679" s="303"/>
      <c r="DAI679" s="303"/>
      <c r="DAJ679" s="303"/>
      <c r="DAK679" s="303"/>
      <c r="DAL679" s="303"/>
      <c r="DAM679" s="303"/>
      <c r="DAN679" s="303"/>
      <c r="DAO679" s="303"/>
      <c r="DAP679" s="303"/>
      <c r="DAQ679" s="303"/>
      <c r="DAR679" s="303"/>
      <c r="DAS679" s="303"/>
      <c r="DAT679" s="303"/>
      <c r="DAU679" s="303"/>
      <c r="DAV679" s="303"/>
      <c r="DAW679" s="303"/>
      <c r="DAX679" s="303"/>
      <c r="DAY679" s="303"/>
      <c r="DAZ679" s="303"/>
      <c r="DBA679" s="303"/>
      <c r="DBB679" s="303"/>
      <c r="DBC679" s="303"/>
      <c r="DBD679" s="303"/>
      <c r="DBE679" s="303"/>
      <c r="DBF679" s="303"/>
      <c r="DBG679" s="303"/>
      <c r="DBH679" s="303"/>
      <c r="DBI679" s="303"/>
      <c r="DBJ679" s="303"/>
      <c r="DBK679" s="303"/>
      <c r="DBL679" s="303"/>
      <c r="DBM679" s="303"/>
      <c r="DBN679" s="303"/>
      <c r="DBO679" s="303"/>
      <c r="DBP679" s="303"/>
      <c r="DBQ679" s="303"/>
      <c r="DBR679" s="303"/>
      <c r="DBS679" s="303"/>
      <c r="DBT679" s="303"/>
      <c r="DBU679" s="303"/>
      <c r="DBV679" s="303"/>
      <c r="DBW679" s="303"/>
      <c r="DBX679" s="303"/>
      <c r="DBY679" s="303"/>
      <c r="DBZ679" s="303"/>
      <c r="DCA679" s="303"/>
      <c r="DCB679" s="303"/>
      <c r="DCC679" s="303"/>
      <c r="DCD679" s="303"/>
      <c r="DCE679" s="303"/>
      <c r="DCF679" s="303"/>
      <c r="DCG679" s="303"/>
      <c r="DCH679" s="303"/>
      <c r="DCI679" s="303"/>
      <c r="DCJ679" s="303"/>
      <c r="DCK679" s="303"/>
      <c r="DCL679" s="303"/>
      <c r="DCM679" s="303"/>
      <c r="DCN679" s="303"/>
      <c r="DCO679" s="303"/>
      <c r="DCP679" s="303"/>
      <c r="DCQ679" s="303"/>
      <c r="DCR679" s="303"/>
      <c r="DCS679" s="303"/>
      <c r="DCT679" s="303"/>
      <c r="DCU679" s="303"/>
      <c r="DCV679" s="303"/>
      <c r="DCW679" s="303"/>
      <c r="DCX679" s="303"/>
      <c r="DCY679" s="303"/>
      <c r="DCZ679" s="303"/>
      <c r="DDA679" s="303"/>
      <c r="DDB679" s="303"/>
      <c r="DDC679" s="303"/>
      <c r="DDD679" s="303"/>
      <c r="DDE679" s="303"/>
      <c r="DDF679" s="303"/>
      <c r="DDG679" s="303"/>
      <c r="DDH679" s="303"/>
      <c r="DDI679" s="303"/>
      <c r="DDJ679" s="303"/>
      <c r="DDK679" s="303"/>
      <c r="DDL679" s="303"/>
      <c r="DDM679" s="303"/>
      <c r="DDN679" s="303"/>
      <c r="DDO679" s="303"/>
      <c r="DDP679" s="303"/>
      <c r="DDQ679" s="303"/>
      <c r="DDR679" s="303"/>
      <c r="DDS679" s="303"/>
      <c r="DDT679" s="303"/>
      <c r="DDU679" s="303"/>
      <c r="DDV679" s="303"/>
      <c r="DDW679" s="303"/>
      <c r="DDX679" s="303"/>
      <c r="DDY679" s="303"/>
      <c r="DDZ679" s="303"/>
      <c r="DEA679" s="303"/>
      <c r="DEB679" s="303"/>
      <c r="DEC679" s="303"/>
      <c r="DED679" s="303"/>
      <c r="DEE679" s="303"/>
      <c r="DEF679" s="303"/>
      <c r="DEG679" s="303"/>
      <c r="DEH679" s="303"/>
      <c r="DEI679" s="303"/>
      <c r="DEJ679" s="303"/>
      <c r="DEK679" s="303"/>
      <c r="DEL679" s="303"/>
      <c r="DEM679" s="303"/>
      <c r="DEN679" s="303"/>
      <c r="DEO679" s="303"/>
      <c r="DEP679" s="303"/>
      <c r="DEQ679" s="303"/>
      <c r="DER679" s="303"/>
      <c r="DES679" s="303"/>
      <c r="DET679" s="303"/>
      <c r="DEU679" s="303"/>
      <c r="DEV679" s="303"/>
      <c r="DEW679" s="303"/>
      <c r="DEX679" s="303"/>
      <c r="DEY679" s="303"/>
      <c r="DEZ679" s="303"/>
      <c r="DFA679" s="303"/>
      <c r="DFB679" s="303"/>
      <c r="DFC679" s="303"/>
      <c r="DFD679" s="303"/>
      <c r="DFE679" s="303"/>
      <c r="DFF679" s="303"/>
      <c r="DFG679" s="303"/>
      <c r="DFH679" s="303"/>
      <c r="DFI679" s="303"/>
      <c r="DFJ679" s="303"/>
      <c r="DFK679" s="303"/>
      <c r="DFL679" s="303"/>
      <c r="DFM679" s="303"/>
      <c r="DFN679" s="303"/>
      <c r="DFO679" s="303"/>
      <c r="DFP679" s="303"/>
      <c r="DFQ679" s="303"/>
      <c r="DFR679" s="303"/>
      <c r="DFS679" s="303"/>
      <c r="DFT679" s="303"/>
      <c r="DFU679" s="303"/>
      <c r="DFV679" s="303"/>
      <c r="DFW679" s="303"/>
      <c r="DFX679" s="303"/>
      <c r="DFY679" s="303"/>
      <c r="DFZ679" s="303"/>
      <c r="DGA679" s="303"/>
      <c r="DGB679" s="303"/>
      <c r="DGC679" s="303"/>
      <c r="DGD679" s="303"/>
      <c r="DGE679" s="303"/>
      <c r="DGF679" s="303"/>
      <c r="DGG679" s="303"/>
      <c r="DGH679" s="303"/>
      <c r="DGI679" s="303"/>
      <c r="DGJ679" s="303"/>
      <c r="DGK679" s="303"/>
      <c r="DGL679" s="303"/>
      <c r="DGM679" s="303"/>
      <c r="DGN679" s="303"/>
      <c r="DGO679" s="303"/>
      <c r="DGP679" s="303"/>
      <c r="DGQ679" s="303"/>
      <c r="DGR679" s="303"/>
      <c r="DGS679" s="303"/>
      <c r="DGT679" s="303"/>
      <c r="DGU679" s="303"/>
      <c r="DGV679" s="303"/>
      <c r="DGW679" s="303"/>
      <c r="DGX679" s="303"/>
      <c r="DGY679" s="303"/>
      <c r="DGZ679" s="303"/>
      <c r="DHA679" s="303"/>
      <c r="DHB679" s="303"/>
      <c r="DHC679" s="303"/>
      <c r="DHD679" s="303"/>
      <c r="DHE679" s="303"/>
      <c r="DHF679" s="303"/>
      <c r="DHG679" s="303"/>
      <c r="DHH679" s="303"/>
      <c r="DHI679" s="303"/>
      <c r="DHJ679" s="303"/>
      <c r="DHK679" s="303"/>
      <c r="DHL679" s="303"/>
      <c r="DHM679" s="303"/>
      <c r="DHN679" s="303"/>
      <c r="DHO679" s="303"/>
      <c r="DHP679" s="303"/>
      <c r="DHQ679" s="303"/>
      <c r="DHR679" s="303"/>
      <c r="DHS679" s="303"/>
      <c r="DHT679" s="303"/>
      <c r="DHU679" s="303"/>
      <c r="DHV679" s="303"/>
      <c r="DHW679" s="303"/>
      <c r="DHX679" s="303"/>
      <c r="DHY679" s="303"/>
      <c r="DHZ679" s="303"/>
      <c r="DIA679" s="303"/>
      <c r="DIB679" s="303"/>
      <c r="DIC679" s="303"/>
      <c r="DID679" s="303"/>
      <c r="DIE679" s="303"/>
      <c r="DIF679" s="303"/>
      <c r="DIG679" s="303"/>
      <c r="DIH679" s="303"/>
      <c r="DII679" s="303"/>
      <c r="DIJ679" s="303"/>
      <c r="DIK679" s="303"/>
      <c r="DIL679" s="303"/>
      <c r="DIM679" s="303"/>
      <c r="DIN679" s="303"/>
      <c r="DIO679" s="303"/>
      <c r="DIP679" s="303"/>
      <c r="DIQ679" s="303"/>
      <c r="DIR679" s="303"/>
      <c r="DIS679" s="303"/>
      <c r="DIT679" s="303"/>
      <c r="DIU679" s="303"/>
      <c r="DIV679" s="303"/>
      <c r="DIW679" s="303"/>
      <c r="DIX679" s="303"/>
      <c r="DIY679" s="303"/>
      <c r="DIZ679" s="303"/>
      <c r="DJA679" s="303"/>
      <c r="DJB679" s="303"/>
      <c r="DJC679" s="303"/>
      <c r="DJD679" s="303"/>
      <c r="DJE679" s="303"/>
      <c r="DJF679" s="303"/>
      <c r="DJG679" s="303"/>
      <c r="DJH679" s="303"/>
      <c r="DJI679" s="303"/>
      <c r="DJJ679" s="303"/>
      <c r="DJK679" s="303"/>
      <c r="DJL679" s="303"/>
      <c r="DJM679" s="303"/>
      <c r="DJN679" s="303"/>
      <c r="DJO679" s="303"/>
      <c r="DJP679" s="303"/>
      <c r="DJQ679" s="303"/>
      <c r="DJR679" s="303"/>
      <c r="DJS679" s="303"/>
      <c r="DJT679" s="303"/>
      <c r="DJU679" s="303"/>
      <c r="DJV679" s="303"/>
      <c r="DJW679" s="303"/>
      <c r="DJX679" s="303"/>
      <c r="DJY679" s="303"/>
      <c r="DJZ679" s="303"/>
      <c r="DKA679" s="303"/>
      <c r="DKB679" s="303"/>
      <c r="DKC679" s="303"/>
      <c r="DKD679" s="303"/>
      <c r="DKE679" s="303"/>
      <c r="DKF679" s="303"/>
      <c r="DKG679" s="303"/>
      <c r="DKH679" s="303"/>
      <c r="DKI679" s="303"/>
      <c r="DKJ679" s="303"/>
      <c r="DKK679" s="303"/>
      <c r="DKL679" s="303"/>
      <c r="DKM679" s="303"/>
      <c r="DKN679" s="303"/>
      <c r="DKO679" s="303"/>
      <c r="DKP679" s="303"/>
      <c r="DKQ679" s="303"/>
      <c r="DKR679" s="303"/>
      <c r="DKS679" s="303"/>
      <c r="DKT679" s="303"/>
      <c r="DKU679" s="303"/>
      <c r="DKV679" s="303"/>
      <c r="DKW679" s="303"/>
      <c r="DKX679" s="303"/>
      <c r="DKY679" s="303"/>
      <c r="DKZ679" s="303"/>
      <c r="DLA679" s="303"/>
      <c r="DLB679" s="303"/>
      <c r="DLC679" s="303"/>
      <c r="DLD679" s="303"/>
      <c r="DLE679" s="303"/>
      <c r="DLF679" s="303"/>
      <c r="DLG679" s="303"/>
      <c r="DLH679" s="303"/>
      <c r="DLI679" s="303"/>
      <c r="DLJ679" s="303"/>
      <c r="DLK679" s="303"/>
      <c r="DLL679" s="303"/>
      <c r="DLM679" s="303"/>
      <c r="DLN679" s="303"/>
      <c r="DLO679" s="303"/>
      <c r="DLP679" s="303"/>
      <c r="DLQ679" s="303"/>
      <c r="DLR679" s="303"/>
      <c r="DLS679" s="303"/>
      <c r="DLT679" s="303"/>
      <c r="DLU679" s="303"/>
      <c r="DLV679" s="303"/>
      <c r="DLW679" s="303"/>
      <c r="DLX679" s="303"/>
      <c r="DLY679" s="303"/>
      <c r="DLZ679" s="303"/>
      <c r="DMA679" s="303"/>
      <c r="DMB679" s="303"/>
      <c r="DMC679" s="303"/>
      <c r="DMD679" s="303"/>
      <c r="DME679" s="303"/>
      <c r="DMF679" s="303"/>
      <c r="DMG679" s="303"/>
      <c r="DMH679" s="303"/>
      <c r="DMI679" s="303"/>
      <c r="DMJ679" s="303"/>
      <c r="DMK679" s="303"/>
      <c r="DML679" s="303"/>
      <c r="DMM679" s="303"/>
      <c r="DMN679" s="303"/>
      <c r="DMO679" s="303"/>
      <c r="DMP679" s="303"/>
      <c r="DMQ679" s="303"/>
      <c r="DMR679" s="303"/>
      <c r="DMS679" s="303"/>
      <c r="DMT679" s="303"/>
      <c r="DMU679" s="303"/>
      <c r="DMV679" s="303"/>
      <c r="DMW679" s="303"/>
      <c r="DMX679" s="303"/>
      <c r="DMY679" s="303"/>
      <c r="DMZ679" s="303"/>
      <c r="DNA679" s="303"/>
      <c r="DNB679" s="303"/>
      <c r="DNC679" s="303"/>
      <c r="DND679" s="303"/>
      <c r="DNE679" s="303"/>
      <c r="DNF679" s="303"/>
      <c r="DNG679" s="303"/>
      <c r="DNH679" s="303"/>
      <c r="DNI679" s="303"/>
      <c r="DNJ679" s="303"/>
      <c r="DNK679" s="303"/>
      <c r="DNL679" s="303"/>
      <c r="DNM679" s="303"/>
      <c r="DNN679" s="303"/>
      <c r="DNO679" s="303"/>
      <c r="DNP679" s="303"/>
      <c r="DNQ679" s="303"/>
      <c r="DNR679" s="303"/>
      <c r="DNS679" s="303"/>
      <c r="DNT679" s="303"/>
      <c r="DNU679" s="303"/>
      <c r="DNV679" s="303"/>
      <c r="DNW679" s="303"/>
      <c r="DNX679" s="303"/>
      <c r="DNY679" s="303"/>
      <c r="DNZ679" s="303"/>
      <c r="DOA679" s="303"/>
      <c r="DOB679" s="303"/>
      <c r="DOC679" s="303"/>
      <c r="DOD679" s="303"/>
      <c r="DOE679" s="303"/>
      <c r="DOF679" s="303"/>
      <c r="DOG679" s="303"/>
      <c r="DOH679" s="303"/>
      <c r="DOI679" s="303"/>
      <c r="DOJ679" s="303"/>
      <c r="DOK679" s="303"/>
      <c r="DOL679" s="303"/>
      <c r="DOM679" s="303"/>
      <c r="DON679" s="303"/>
      <c r="DOO679" s="303"/>
      <c r="DOP679" s="303"/>
      <c r="DOQ679" s="303"/>
      <c r="DOR679" s="303"/>
      <c r="DOS679" s="303"/>
      <c r="DOT679" s="303"/>
      <c r="DOU679" s="303"/>
      <c r="DOV679" s="303"/>
      <c r="DOW679" s="303"/>
      <c r="DOX679" s="303"/>
      <c r="DOY679" s="303"/>
      <c r="DOZ679" s="303"/>
      <c r="DPA679" s="303"/>
      <c r="DPB679" s="303"/>
      <c r="DPC679" s="303"/>
      <c r="DPD679" s="303"/>
      <c r="DPE679" s="303"/>
      <c r="DPF679" s="303"/>
      <c r="DPG679" s="303"/>
      <c r="DPH679" s="303"/>
      <c r="DPI679" s="303"/>
      <c r="DPJ679" s="303"/>
      <c r="DPK679" s="303"/>
      <c r="DPL679" s="303"/>
      <c r="DPM679" s="303"/>
      <c r="DPN679" s="303"/>
      <c r="DPO679" s="303"/>
      <c r="DPP679" s="303"/>
      <c r="DPQ679" s="303"/>
      <c r="DPR679" s="303"/>
      <c r="DPS679" s="303"/>
      <c r="DPT679" s="303"/>
      <c r="DPU679" s="303"/>
      <c r="DPV679" s="303"/>
      <c r="DPW679" s="303"/>
      <c r="DPX679" s="303"/>
      <c r="DPY679" s="303"/>
      <c r="DPZ679" s="303"/>
      <c r="DQA679" s="303"/>
      <c r="DQB679" s="303"/>
      <c r="DQC679" s="303"/>
      <c r="DQD679" s="303"/>
      <c r="DQE679" s="303"/>
      <c r="DQF679" s="303"/>
      <c r="DQG679" s="303"/>
      <c r="DQH679" s="303"/>
      <c r="DQI679" s="303"/>
      <c r="DQJ679" s="303"/>
      <c r="DQK679" s="303"/>
      <c r="DQL679" s="303"/>
      <c r="DQM679" s="303"/>
      <c r="DQN679" s="303"/>
      <c r="DQO679" s="303"/>
      <c r="DQP679" s="303"/>
      <c r="DQQ679" s="303"/>
      <c r="DQR679" s="303"/>
      <c r="DQS679" s="303"/>
      <c r="DQT679" s="303"/>
      <c r="DQU679" s="303"/>
      <c r="DQV679" s="303"/>
      <c r="DQW679" s="303"/>
      <c r="DQX679" s="303"/>
      <c r="DQY679" s="303"/>
      <c r="DQZ679" s="303"/>
      <c r="DRA679" s="303"/>
      <c r="DRB679" s="303"/>
      <c r="DRC679" s="303"/>
      <c r="DRD679" s="303"/>
      <c r="DRE679" s="303"/>
      <c r="DRF679" s="303"/>
      <c r="DRG679" s="303"/>
      <c r="DRH679" s="303"/>
      <c r="DRI679" s="303"/>
      <c r="DRJ679" s="303"/>
      <c r="DRK679" s="303"/>
      <c r="DRL679" s="303"/>
      <c r="DRM679" s="303"/>
      <c r="DRN679" s="303"/>
      <c r="DRO679" s="303"/>
      <c r="DRP679" s="303"/>
      <c r="DRQ679" s="303"/>
      <c r="DRR679" s="303"/>
      <c r="DRS679" s="303"/>
      <c r="DRT679" s="303"/>
      <c r="DRU679" s="303"/>
      <c r="DRV679" s="303"/>
      <c r="DRW679" s="303"/>
      <c r="DRX679" s="303"/>
      <c r="DRY679" s="303"/>
      <c r="DRZ679" s="303"/>
      <c r="DSA679" s="303"/>
      <c r="DSB679" s="303"/>
      <c r="DSC679" s="303"/>
      <c r="DSD679" s="303"/>
      <c r="DSE679" s="303"/>
      <c r="DSF679" s="303"/>
      <c r="DSG679" s="303"/>
      <c r="DSH679" s="303"/>
      <c r="DSI679" s="303"/>
      <c r="DSJ679" s="303"/>
      <c r="DSK679" s="303"/>
      <c r="DSL679" s="303"/>
      <c r="DSM679" s="303"/>
      <c r="DSN679" s="303"/>
      <c r="DSO679" s="303"/>
      <c r="DSP679" s="303"/>
      <c r="DSQ679" s="303"/>
      <c r="DSR679" s="303"/>
      <c r="DSS679" s="303"/>
      <c r="DST679" s="303"/>
      <c r="DSU679" s="303"/>
      <c r="DSV679" s="303"/>
      <c r="DSW679" s="303"/>
      <c r="DSX679" s="303"/>
      <c r="DSY679" s="303"/>
      <c r="DSZ679" s="303"/>
      <c r="DTA679" s="303"/>
      <c r="DTB679" s="303"/>
      <c r="DTC679" s="303"/>
      <c r="DTD679" s="303"/>
      <c r="DTE679" s="303"/>
      <c r="DTF679" s="303"/>
      <c r="DTG679" s="303"/>
      <c r="DTH679" s="303"/>
      <c r="DTI679" s="303"/>
      <c r="DTJ679" s="303"/>
      <c r="DTK679" s="303"/>
      <c r="DTL679" s="303"/>
      <c r="DTM679" s="303"/>
      <c r="DTN679" s="303"/>
      <c r="DTO679" s="303"/>
      <c r="DTP679" s="303"/>
      <c r="DTQ679" s="303"/>
      <c r="DTR679" s="303"/>
      <c r="DTS679" s="303"/>
      <c r="DTT679" s="303"/>
      <c r="DTU679" s="303"/>
      <c r="DTV679" s="303"/>
      <c r="DTW679" s="303"/>
      <c r="DTX679" s="303"/>
      <c r="DTY679" s="303"/>
      <c r="DTZ679" s="303"/>
      <c r="DUA679" s="303"/>
      <c r="DUB679" s="303"/>
      <c r="DUC679" s="303"/>
      <c r="DUD679" s="303"/>
      <c r="DUE679" s="303"/>
      <c r="DUF679" s="303"/>
      <c r="DUG679" s="303"/>
      <c r="DUH679" s="303"/>
      <c r="DUI679" s="303"/>
      <c r="DUJ679" s="303"/>
      <c r="DUK679" s="303"/>
      <c r="DUL679" s="303"/>
      <c r="DUM679" s="303"/>
      <c r="DUN679" s="303"/>
      <c r="DUO679" s="303"/>
      <c r="DUP679" s="303"/>
      <c r="DUQ679" s="303"/>
      <c r="DUR679" s="303"/>
      <c r="DUS679" s="303"/>
      <c r="DUT679" s="303"/>
      <c r="DUU679" s="303"/>
      <c r="DUV679" s="303"/>
      <c r="DUW679" s="303"/>
      <c r="DUX679" s="303"/>
      <c r="DUY679" s="303"/>
      <c r="DUZ679" s="303"/>
      <c r="DVA679" s="303"/>
      <c r="DVB679" s="303"/>
      <c r="DVC679" s="303"/>
      <c r="DVD679" s="303"/>
      <c r="DVE679" s="303"/>
      <c r="DVF679" s="303"/>
      <c r="DVG679" s="303"/>
      <c r="DVH679" s="303"/>
      <c r="DVI679" s="303"/>
      <c r="DVJ679" s="303"/>
      <c r="DVK679" s="303"/>
      <c r="DVL679" s="303"/>
      <c r="DVM679" s="303"/>
      <c r="DVN679" s="303"/>
      <c r="DVO679" s="303"/>
      <c r="DVP679" s="303"/>
      <c r="DVQ679" s="303"/>
      <c r="DVR679" s="303"/>
      <c r="DVS679" s="303"/>
      <c r="DVT679" s="303"/>
      <c r="DVU679" s="303"/>
      <c r="DVV679" s="303"/>
      <c r="DVW679" s="303"/>
      <c r="DVX679" s="303"/>
      <c r="DVY679" s="303"/>
      <c r="DVZ679" s="303"/>
      <c r="DWA679" s="303"/>
      <c r="DWB679" s="303"/>
      <c r="DWC679" s="303"/>
      <c r="DWD679" s="303"/>
      <c r="DWE679" s="303"/>
      <c r="DWF679" s="303"/>
      <c r="DWG679" s="303"/>
      <c r="DWH679" s="303"/>
      <c r="DWI679" s="303"/>
      <c r="DWJ679" s="303"/>
      <c r="DWK679" s="303"/>
      <c r="DWL679" s="303"/>
      <c r="DWM679" s="303"/>
      <c r="DWN679" s="303"/>
      <c r="DWO679" s="303"/>
      <c r="DWP679" s="303"/>
      <c r="DWQ679" s="303"/>
      <c r="DWR679" s="303"/>
      <c r="DWS679" s="303"/>
      <c r="DWT679" s="303"/>
      <c r="DWU679" s="303"/>
      <c r="DWV679" s="303"/>
      <c r="DWW679" s="303"/>
      <c r="DWX679" s="303"/>
      <c r="DWY679" s="303"/>
      <c r="DWZ679" s="303"/>
      <c r="DXA679" s="303"/>
      <c r="DXB679" s="303"/>
      <c r="DXC679" s="303"/>
      <c r="DXD679" s="303"/>
      <c r="DXE679" s="303"/>
      <c r="DXF679" s="303"/>
      <c r="DXG679" s="303"/>
      <c r="DXH679" s="303"/>
      <c r="DXI679" s="303"/>
      <c r="DXJ679" s="303"/>
      <c r="DXK679" s="303"/>
      <c r="DXL679" s="303"/>
      <c r="DXM679" s="303"/>
      <c r="DXN679" s="303"/>
      <c r="DXO679" s="303"/>
      <c r="DXP679" s="303"/>
      <c r="DXQ679" s="303"/>
      <c r="DXR679" s="303"/>
      <c r="DXS679" s="303"/>
      <c r="DXT679" s="303"/>
      <c r="DXU679" s="303"/>
      <c r="DXV679" s="303"/>
      <c r="DXW679" s="303"/>
      <c r="DXX679" s="303"/>
      <c r="DXY679" s="303"/>
      <c r="DXZ679" s="303"/>
      <c r="DYA679" s="303"/>
      <c r="DYB679" s="303"/>
      <c r="DYC679" s="303"/>
      <c r="DYD679" s="303"/>
      <c r="DYE679" s="303"/>
      <c r="DYF679" s="303"/>
      <c r="DYG679" s="303"/>
      <c r="DYH679" s="303"/>
      <c r="DYI679" s="303"/>
      <c r="DYJ679" s="303"/>
      <c r="DYK679" s="303"/>
      <c r="DYL679" s="303"/>
      <c r="DYM679" s="303"/>
      <c r="DYN679" s="303"/>
      <c r="DYO679" s="303"/>
      <c r="DYP679" s="303"/>
      <c r="DYQ679" s="303"/>
      <c r="DYR679" s="303"/>
      <c r="DYS679" s="303"/>
      <c r="DYT679" s="303"/>
      <c r="DYU679" s="303"/>
      <c r="DYV679" s="303"/>
      <c r="DYW679" s="303"/>
      <c r="DYX679" s="303"/>
      <c r="DYY679" s="303"/>
      <c r="DYZ679" s="303"/>
      <c r="DZA679" s="303"/>
      <c r="DZB679" s="303"/>
      <c r="DZC679" s="303"/>
      <c r="DZD679" s="303"/>
      <c r="DZE679" s="303"/>
      <c r="DZF679" s="303"/>
      <c r="DZG679" s="303"/>
      <c r="DZH679" s="303"/>
      <c r="DZI679" s="303"/>
      <c r="DZJ679" s="303"/>
      <c r="DZK679" s="303"/>
      <c r="DZL679" s="303"/>
      <c r="DZM679" s="303"/>
      <c r="DZN679" s="303"/>
      <c r="DZO679" s="303"/>
      <c r="DZP679" s="303"/>
      <c r="DZQ679" s="303"/>
      <c r="DZR679" s="303"/>
      <c r="DZS679" s="303"/>
      <c r="DZT679" s="303"/>
      <c r="DZU679" s="303"/>
      <c r="DZV679" s="303"/>
      <c r="DZW679" s="303"/>
      <c r="DZX679" s="303"/>
      <c r="DZY679" s="303"/>
      <c r="DZZ679" s="303"/>
      <c r="EAA679" s="303"/>
      <c r="EAB679" s="303"/>
      <c r="EAC679" s="303"/>
      <c r="EAD679" s="303"/>
      <c r="EAE679" s="303"/>
      <c r="EAF679" s="303"/>
      <c r="EAG679" s="303"/>
      <c r="EAH679" s="303"/>
      <c r="EAI679" s="303"/>
      <c r="EAJ679" s="303"/>
      <c r="EAK679" s="303"/>
      <c r="EAL679" s="303"/>
      <c r="EAM679" s="303"/>
      <c r="EAN679" s="303"/>
      <c r="EAO679" s="303"/>
      <c r="EAP679" s="303"/>
      <c r="EAQ679" s="303"/>
      <c r="EAR679" s="303"/>
      <c r="EAS679" s="303"/>
      <c r="EAT679" s="303"/>
      <c r="EAU679" s="303"/>
      <c r="EAV679" s="303"/>
      <c r="EAW679" s="303"/>
      <c r="EAX679" s="303"/>
      <c r="EAY679" s="303"/>
      <c r="EAZ679" s="303"/>
      <c r="EBA679" s="303"/>
      <c r="EBB679" s="303"/>
      <c r="EBC679" s="303"/>
      <c r="EBD679" s="303"/>
      <c r="EBE679" s="303"/>
      <c r="EBF679" s="303"/>
      <c r="EBG679" s="303"/>
      <c r="EBH679" s="303"/>
      <c r="EBI679" s="303"/>
      <c r="EBJ679" s="303"/>
      <c r="EBK679" s="303"/>
      <c r="EBL679" s="303"/>
      <c r="EBM679" s="303"/>
      <c r="EBN679" s="303"/>
      <c r="EBO679" s="303"/>
      <c r="EBP679" s="303"/>
      <c r="EBQ679" s="303"/>
      <c r="EBR679" s="303"/>
      <c r="EBS679" s="303"/>
      <c r="EBT679" s="303"/>
      <c r="EBU679" s="303"/>
      <c r="EBV679" s="303"/>
      <c r="EBW679" s="303"/>
      <c r="EBX679" s="303"/>
      <c r="EBY679" s="303"/>
      <c r="EBZ679" s="303"/>
      <c r="ECA679" s="303"/>
      <c r="ECB679" s="303"/>
      <c r="ECC679" s="303"/>
      <c r="ECD679" s="303"/>
      <c r="ECE679" s="303"/>
      <c r="ECF679" s="303"/>
      <c r="ECG679" s="303"/>
      <c r="ECH679" s="303"/>
      <c r="ECI679" s="303"/>
      <c r="ECJ679" s="303"/>
      <c r="ECK679" s="303"/>
      <c r="ECL679" s="303"/>
      <c r="ECM679" s="303"/>
      <c r="ECN679" s="303"/>
      <c r="ECO679" s="303"/>
      <c r="ECP679" s="303"/>
      <c r="ECQ679" s="303"/>
      <c r="ECR679" s="303"/>
      <c r="ECS679" s="303"/>
      <c r="ECT679" s="303"/>
      <c r="ECU679" s="303"/>
      <c r="ECV679" s="303"/>
      <c r="ECW679" s="303"/>
      <c r="ECX679" s="303"/>
      <c r="ECY679" s="303"/>
      <c r="ECZ679" s="303"/>
      <c r="EDA679" s="303"/>
      <c r="EDB679" s="303"/>
      <c r="EDC679" s="303"/>
      <c r="EDD679" s="303"/>
      <c r="EDE679" s="303"/>
      <c r="EDF679" s="303"/>
      <c r="EDG679" s="303"/>
      <c r="EDH679" s="303"/>
      <c r="EDI679" s="303"/>
      <c r="EDJ679" s="303"/>
      <c r="EDK679" s="303"/>
      <c r="EDL679" s="303"/>
      <c r="EDM679" s="303"/>
      <c r="EDN679" s="303"/>
      <c r="EDO679" s="303"/>
      <c r="EDP679" s="303"/>
      <c r="EDQ679" s="303"/>
      <c r="EDR679" s="303"/>
      <c r="EDS679" s="303"/>
      <c r="EDT679" s="303"/>
      <c r="EDU679" s="303"/>
      <c r="EDV679" s="303"/>
      <c r="EDW679" s="303"/>
      <c r="EDX679" s="303"/>
      <c r="EDY679" s="303"/>
      <c r="EDZ679" s="303"/>
      <c r="EEA679" s="303"/>
      <c r="EEB679" s="303"/>
      <c r="EEC679" s="303"/>
      <c r="EED679" s="303"/>
      <c r="EEE679" s="303"/>
      <c r="EEF679" s="303"/>
      <c r="EEG679" s="303"/>
      <c r="EEH679" s="303"/>
      <c r="EEI679" s="303"/>
      <c r="EEJ679" s="303"/>
      <c r="EEK679" s="303"/>
      <c r="EEL679" s="303"/>
      <c r="EEM679" s="303"/>
      <c r="EEN679" s="303"/>
      <c r="EEO679" s="303"/>
      <c r="EEP679" s="303"/>
      <c r="EEQ679" s="303"/>
      <c r="EER679" s="303"/>
      <c r="EES679" s="303"/>
      <c r="EET679" s="303"/>
      <c r="EEU679" s="303"/>
      <c r="EEV679" s="303"/>
      <c r="EEW679" s="303"/>
      <c r="EEX679" s="303"/>
      <c r="EEY679" s="303"/>
      <c r="EEZ679" s="303"/>
      <c r="EFA679" s="303"/>
      <c r="EFB679" s="303"/>
      <c r="EFC679" s="303"/>
      <c r="EFD679" s="303"/>
      <c r="EFE679" s="303"/>
      <c r="EFF679" s="303"/>
      <c r="EFG679" s="303"/>
      <c r="EFH679" s="303"/>
      <c r="EFI679" s="303"/>
      <c r="EFJ679" s="303"/>
      <c r="EFK679" s="303"/>
      <c r="EFL679" s="303"/>
      <c r="EFM679" s="303"/>
      <c r="EFN679" s="303"/>
      <c r="EFO679" s="303"/>
      <c r="EFP679" s="303"/>
      <c r="EFQ679" s="303"/>
      <c r="EFR679" s="303"/>
      <c r="EFS679" s="303"/>
      <c r="EFT679" s="303"/>
      <c r="EFU679" s="303"/>
      <c r="EFV679" s="303"/>
      <c r="EFW679" s="303"/>
      <c r="EFX679" s="303"/>
      <c r="EFY679" s="303"/>
      <c r="EFZ679" s="303"/>
      <c r="EGA679" s="303"/>
      <c r="EGB679" s="303"/>
      <c r="EGC679" s="303"/>
      <c r="EGD679" s="303"/>
      <c r="EGE679" s="303"/>
      <c r="EGF679" s="303"/>
      <c r="EGG679" s="303"/>
      <c r="EGH679" s="303"/>
      <c r="EGI679" s="303"/>
      <c r="EGJ679" s="303"/>
      <c r="EGK679" s="303"/>
      <c r="EGL679" s="303"/>
      <c r="EGM679" s="303"/>
      <c r="EGN679" s="303"/>
      <c r="EGO679" s="303"/>
      <c r="EGP679" s="303"/>
      <c r="EGQ679" s="303"/>
      <c r="EGR679" s="303"/>
      <c r="EGS679" s="303"/>
      <c r="EGT679" s="303"/>
      <c r="EGU679" s="303"/>
      <c r="EGV679" s="303"/>
      <c r="EGW679" s="303"/>
      <c r="EGX679" s="303"/>
      <c r="EGY679" s="303"/>
      <c r="EGZ679" s="303"/>
      <c r="EHA679" s="303"/>
      <c r="EHB679" s="303"/>
      <c r="EHC679" s="303"/>
      <c r="EHD679" s="303"/>
      <c r="EHE679" s="303"/>
      <c r="EHF679" s="303"/>
      <c r="EHG679" s="303"/>
      <c r="EHH679" s="303"/>
      <c r="EHI679" s="303"/>
      <c r="EHJ679" s="303"/>
      <c r="EHK679" s="303"/>
      <c r="EHL679" s="303"/>
      <c r="EHM679" s="303"/>
      <c r="EHN679" s="303"/>
      <c r="EHO679" s="303"/>
      <c r="EHP679" s="303"/>
      <c r="EHQ679" s="303"/>
      <c r="EHR679" s="303"/>
      <c r="EHS679" s="303"/>
      <c r="EHT679" s="303"/>
      <c r="EHU679" s="303"/>
      <c r="EHV679" s="303"/>
      <c r="EHW679" s="303"/>
      <c r="EHX679" s="303"/>
      <c r="EHY679" s="303"/>
      <c r="EHZ679" s="303"/>
      <c r="EIA679" s="303"/>
      <c r="EIB679" s="303"/>
      <c r="EIC679" s="303"/>
      <c r="EID679" s="303"/>
      <c r="EIE679" s="303"/>
      <c r="EIF679" s="303"/>
      <c r="EIG679" s="303"/>
      <c r="EIH679" s="303"/>
      <c r="EII679" s="303"/>
      <c r="EIJ679" s="303"/>
      <c r="EIK679" s="303"/>
      <c r="EIL679" s="303"/>
      <c r="EIM679" s="303"/>
      <c r="EIN679" s="303"/>
      <c r="EIO679" s="303"/>
      <c r="EIP679" s="303"/>
      <c r="EIQ679" s="303"/>
      <c r="EIR679" s="303"/>
      <c r="EIS679" s="303"/>
      <c r="EIT679" s="303"/>
      <c r="EIU679" s="303"/>
      <c r="EIV679" s="303"/>
      <c r="EIW679" s="303"/>
      <c r="EIX679" s="303"/>
      <c r="EIY679" s="303"/>
      <c r="EIZ679" s="303"/>
      <c r="EJA679" s="303"/>
      <c r="EJB679" s="303"/>
      <c r="EJC679" s="303"/>
      <c r="EJD679" s="303"/>
      <c r="EJE679" s="303"/>
      <c r="EJF679" s="303"/>
      <c r="EJG679" s="303"/>
      <c r="EJH679" s="303"/>
      <c r="EJI679" s="303"/>
      <c r="EJJ679" s="303"/>
      <c r="EJK679" s="303"/>
      <c r="EJL679" s="303"/>
      <c r="EJM679" s="303"/>
      <c r="EJN679" s="303"/>
      <c r="EJO679" s="303"/>
      <c r="EJP679" s="303"/>
      <c r="EJQ679" s="303"/>
      <c r="EJR679" s="303"/>
      <c r="EJS679" s="303"/>
      <c r="EJT679" s="303"/>
      <c r="EJU679" s="303"/>
      <c r="EJV679" s="303"/>
      <c r="EJW679" s="303"/>
      <c r="EJX679" s="303"/>
      <c r="EJY679" s="303"/>
      <c r="EJZ679" s="303"/>
      <c r="EKA679" s="303"/>
      <c r="EKB679" s="303"/>
      <c r="EKC679" s="303"/>
      <c r="EKD679" s="303"/>
      <c r="EKE679" s="303"/>
      <c r="EKF679" s="303"/>
      <c r="EKG679" s="303"/>
      <c r="EKH679" s="303"/>
      <c r="EKI679" s="303"/>
      <c r="EKJ679" s="303"/>
      <c r="EKK679" s="303"/>
      <c r="EKL679" s="303"/>
      <c r="EKM679" s="303"/>
      <c r="EKN679" s="303"/>
      <c r="EKO679" s="303"/>
      <c r="EKP679" s="303"/>
      <c r="EKQ679" s="303"/>
      <c r="EKR679" s="303"/>
      <c r="EKS679" s="303"/>
      <c r="EKT679" s="303"/>
      <c r="EKU679" s="303"/>
      <c r="EKV679" s="303"/>
      <c r="EKW679" s="303"/>
      <c r="EKX679" s="303"/>
      <c r="EKY679" s="303"/>
      <c r="EKZ679" s="303"/>
      <c r="ELA679" s="303"/>
      <c r="ELB679" s="303"/>
      <c r="ELC679" s="303"/>
      <c r="ELD679" s="303"/>
      <c r="ELE679" s="303"/>
      <c r="ELF679" s="303"/>
      <c r="ELG679" s="303"/>
      <c r="ELH679" s="303"/>
      <c r="ELI679" s="303"/>
      <c r="ELJ679" s="303"/>
      <c r="ELK679" s="303"/>
      <c r="ELL679" s="303"/>
      <c r="ELM679" s="303"/>
      <c r="ELN679" s="303"/>
      <c r="ELO679" s="303"/>
      <c r="ELP679" s="303"/>
      <c r="ELQ679" s="303"/>
      <c r="ELR679" s="303"/>
      <c r="ELS679" s="303"/>
      <c r="ELT679" s="303"/>
      <c r="ELU679" s="303"/>
      <c r="ELV679" s="303"/>
      <c r="ELW679" s="303"/>
      <c r="ELX679" s="303"/>
      <c r="ELY679" s="303"/>
      <c r="ELZ679" s="303"/>
      <c r="EMA679" s="303"/>
      <c r="EMB679" s="303"/>
      <c r="EMC679" s="303"/>
      <c r="EMD679" s="303"/>
      <c r="EME679" s="303"/>
      <c r="EMF679" s="303"/>
      <c r="EMG679" s="303"/>
      <c r="EMH679" s="303"/>
      <c r="EMI679" s="303"/>
      <c r="EMJ679" s="303"/>
      <c r="EMK679" s="303"/>
      <c r="EML679" s="303"/>
      <c r="EMM679" s="303"/>
      <c r="EMN679" s="303"/>
      <c r="EMO679" s="303"/>
      <c r="EMP679" s="303"/>
      <c r="EMQ679" s="303"/>
      <c r="EMR679" s="303"/>
      <c r="EMS679" s="303"/>
      <c r="EMT679" s="303"/>
      <c r="EMU679" s="303"/>
      <c r="EMV679" s="303"/>
      <c r="EMW679" s="303"/>
      <c r="EMX679" s="303"/>
      <c r="EMY679" s="303"/>
      <c r="EMZ679" s="303"/>
      <c r="ENA679" s="303"/>
      <c r="ENB679" s="303"/>
      <c r="ENC679" s="303"/>
      <c r="END679" s="303"/>
      <c r="ENE679" s="303"/>
      <c r="ENF679" s="303"/>
      <c r="ENG679" s="303"/>
      <c r="ENH679" s="303"/>
      <c r="ENI679" s="303"/>
      <c r="ENJ679" s="303"/>
      <c r="ENK679" s="303"/>
      <c r="ENL679" s="303"/>
      <c r="ENM679" s="303"/>
      <c r="ENN679" s="303"/>
      <c r="ENO679" s="303"/>
      <c r="ENP679" s="303"/>
      <c r="ENQ679" s="303"/>
      <c r="ENR679" s="303"/>
      <c r="ENS679" s="303"/>
      <c r="ENT679" s="303"/>
      <c r="ENU679" s="303"/>
      <c r="ENV679" s="303"/>
      <c r="ENW679" s="303"/>
      <c r="ENX679" s="303"/>
      <c r="ENY679" s="303"/>
      <c r="ENZ679" s="303"/>
      <c r="EOA679" s="303"/>
      <c r="EOB679" s="303"/>
      <c r="EOC679" s="303"/>
      <c r="EOD679" s="303"/>
      <c r="EOE679" s="303"/>
      <c r="EOF679" s="303"/>
      <c r="EOG679" s="303"/>
      <c r="EOH679" s="303"/>
      <c r="EOI679" s="303"/>
      <c r="EOJ679" s="303"/>
      <c r="EOK679" s="303"/>
      <c r="EOL679" s="303"/>
      <c r="EOM679" s="303"/>
      <c r="EON679" s="303"/>
      <c r="EOO679" s="303"/>
      <c r="EOP679" s="303"/>
      <c r="EOQ679" s="303"/>
      <c r="EOR679" s="303"/>
      <c r="EOS679" s="303"/>
      <c r="EOT679" s="303"/>
      <c r="EOU679" s="303"/>
      <c r="EOV679" s="303"/>
      <c r="EOW679" s="303"/>
      <c r="EOX679" s="303"/>
      <c r="EOY679" s="303"/>
      <c r="EOZ679" s="303"/>
      <c r="EPA679" s="303"/>
      <c r="EPB679" s="303"/>
      <c r="EPC679" s="303"/>
      <c r="EPD679" s="303"/>
      <c r="EPE679" s="303"/>
      <c r="EPF679" s="303"/>
      <c r="EPG679" s="303"/>
      <c r="EPH679" s="303"/>
      <c r="EPI679" s="303"/>
      <c r="EPJ679" s="303"/>
      <c r="EPK679" s="303"/>
      <c r="EPL679" s="303"/>
      <c r="EPM679" s="303"/>
      <c r="EPN679" s="303"/>
      <c r="EPO679" s="303"/>
      <c r="EPP679" s="303"/>
      <c r="EPQ679" s="303"/>
      <c r="EPR679" s="303"/>
      <c r="EPS679" s="303"/>
      <c r="EPT679" s="303"/>
      <c r="EPU679" s="303"/>
      <c r="EPV679" s="303"/>
      <c r="EPW679" s="303"/>
      <c r="EPX679" s="303"/>
      <c r="EPY679" s="303"/>
      <c r="EPZ679" s="303"/>
      <c r="EQA679" s="303"/>
      <c r="EQB679" s="303"/>
      <c r="EQC679" s="303"/>
      <c r="EQD679" s="303"/>
      <c r="EQE679" s="303"/>
      <c r="EQF679" s="303"/>
      <c r="EQG679" s="303"/>
      <c r="EQH679" s="303"/>
      <c r="EQI679" s="303"/>
      <c r="EQJ679" s="303"/>
      <c r="EQK679" s="303"/>
      <c r="EQL679" s="303"/>
      <c r="EQM679" s="303"/>
      <c r="EQN679" s="303"/>
      <c r="EQO679" s="303"/>
      <c r="EQP679" s="303"/>
      <c r="EQQ679" s="303"/>
      <c r="EQR679" s="303"/>
      <c r="EQS679" s="303"/>
      <c r="EQT679" s="303"/>
      <c r="EQU679" s="303"/>
      <c r="EQV679" s="303"/>
      <c r="EQW679" s="303"/>
      <c r="EQX679" s="303"/>
      <c r="EQY679" s="303"/>
      <c r="EQZ679" s="303"/>
      <c r="ERA679" s="303"/>
      <c r="ERB679" s="303"/>
      <c r="ERC679" s="303"/>
      <c r="ERD679" s="303"/>
      <c r="ERE679" s="303"/>
      <c r="ERF679" s="303"/>
      <c r="ERG679" s="303"/>
      <c r="ERH679" s="303"/>
      <c r="ERI679" s="303"/>
      <c r="ERJ679" s="303"/>
      <c r="ERK679" s="303"/>
      <c r="ERL679" s="303"/>
      <c r="ERM679" s="303"/>
      <c r="ERN679" s="303"/>
      <c r="ERO679" s="303"/>
      <c r="ERP679" s="303"/>
      <c r="ERQ679" s="303"/>
      <c r="ERR679" s="303"/>
      <c r="ERS679" s="303"/>
      <c r="ERT679" s="303"/>
      <c r="ERU679" s="303"/>
      <c r="ERV679" s="303"/>
      <c r="ERW679" s="303"/>
      <c r="ERX679" s="303"/>
      <c r="ERY679" s="303"/>
      <c r="ERZ679" s="303"/>
      <c r="ESA679" s="303"/>
      <c r="ESB679" s="303"/>
      <c r="ESC679" s="303"/>
      <c r="ESD679" s="303"/>
      <c r="ESE679" s="303"/>
      <c r="ESF679" s="303"/>
      <c r="ESG679" s="303"/>
      <c r="ESH679" s="303"/>
      <c r="ESI679" s="303"/>
      <c r="ESJ679" s="303"/>
      <c r="ESK679" s="303"/>
      <c r="ESL679" s="303"/>
      <c r="ESM679" s="303"/>
      <c r="ESN679" s="303"/>
      <c r="ESO679" s="303"/>
      <c r="ESP679" s="303"/>
      <c r="ESQ679" s="303"/>
      <c r="ESR679" s="303"/>
      <c r="ESS679" s="303"/>
      <c r="EST679" s="303"/>
      <c r="ESU679" s="303"/>
      <c r="ESV679" s="303"/>
      <c r="ESW679" s="303"/>
      <c r="ESX679" s="303"/>
      <c r="ESY679" s="303"/>
      <c r="ESZ679" s="303"/>
      <c r="ETA679" s="303"/>
      <c r="ETB679" s="303"/>
      <c r="ETC679" s="303"/>
      <c r="ETD679" s="303"/>
      <c r="ETE679" s="303"/>
      <c r="ETF679" s="303"/>
      <c r="ETG679" s="303"/>
      <c r="ETH679" s="303"/>
      <c r="ETI679" s="303"/>
      <c r="ETJ679" s="303"/>
      <c r="ETK679" s="303"/>
      <c r="ETL679" s="303"/>
      <c r="ETM679" s="303"/>
      <c r="ETN679" s="303"/>
      <c r="ETO679" s="303"/>
      <c r="ETP679" s="303"/>
      <c r="ETQ679" s="303"/>
      <c r="ETR679" s="303"/>
      <c r="ETS679" s="303"/>
      <c r="ETT679" s="303"/>
      <c r="ETU679" s="303"/>
      <c r="ETV679" s="303"/>
      <c r="ETW679" s="303"/>
      <c r="ETX679" s="303"/>
      <c r="ETY679" s="303"/>
      <c r="ETZ679" s="303"/>
      <c r="EUA679" s="303"/>
      <c r="EUB679" s="303"/>
      <c r="EUC679" s="303"/>
      <c r="EUD679" s="303"/>
      <c r="EUE679" s="303"/>
      <c r="EUF679" s="303"/>
      <c r="EUG679" s="303"/>
      <c r="EUH679" s="303"/>
      <c r="EUI679" s="303"/>
      <c r="EUJ679" s="303"/>
      <c r="EUK679" s="303"/>
      <c r="EUL679" s="303"/>
      <c r="EUM679" s="303"/>
      <c r="EUN679" s="303"/>
      <c r="EUO679" s="303"/>
      <c r="EUP679" s="303"/>
      <c r="EUQ679" s="303"/>
      <c r="EUR679" s="303"/>
      <c r="EUS679" s="303"/>
      <c r="EUT679" s="303"/>
      <c r="EUU679" s="303"/>
      <c r="EUV679" s="303"/>
      <c r="EUW679" s="303"/>
      <c r="EUX679" s="303"/>
      <c r="EUY679" s="303"/>
      <c r="EUZ679" s="303"/>
      <c r="EVA679" s="303"/>
      <c r="EVB679" s="303"/>
      <c r="EVC679" s="303"/>
      <c r="EVD679" s="303"/>
      <c r="EVE679" s="303"/>
      <c r="EVF679" s="303"/>
      <c r="EVG679" s="303"/>
      <c r="EVH679" s="303"/>
      <c r="EVI679" s="303"/>
      <c r="EVJ679" s="303"/>
      <c r="EVK679" s="303"/>
      <c r="EVL679" s="303"/>
      <c r="EVM679" s="303"/>
      <c r="EVN679" s="303"/>
      <c r="EVO679" s="303"/>
      <c r="EVP679" s="303"/>
      <c r="EVQ679" s="303"/>
      <c r="EVR679" s="303"/>
      <c r="EVS679" s="303"/>
      <c r="EVT679" s="303"/>
      <c r="EVU679" s="303"/>
      <c r="EVV679" s="303"/>
      <c r="EVW679" s="303"/>
      <c r="EVX679" s="303"/>
      <c r="EVY679" s="303"/>
      <c r="EVZ679" s="303"/>
      <c r="EWA679" s="303"/>
      <c r="EWB679" s="303"/>
      <c r="EWC679" s="303"/>
      <c r="EWD679" s="303"/>
      <c r="EWE679" s="303"/>
      <c r="EWF679" s="303"/>
      <c r="EWG679" s="303"/>
      <c r="EWH679" s="303"/>
      <c r="EWI679" s="303"/>
      <c r="EWJ679" s="303"/>
      <c r="EWK679" s="303"/>
      <c r="EWL679" s="303"/>
      <c r="EWM679" s="303"/>
      <c r="EWN679" s="303"/>
      <c r="EWO679" s="303"/>
      <c r="EWP679" s="303"/>
      <c r="EWQ679" s="303"/>
      <c r="EWR679" s="303"/>
      <c r="EWS679" s="303"/>
      <c r="EWT679" s="303"/>
      <c r="EWU679" s="303"/>
      <c r="EWV679" s="303"/>
      <c r="EWW679" s="303"/>
      <c r="EWX679" s="303"/>
      <c r="EWY679" s="303"/>
      <c r="EWZ679" s="303"/>
      <c r="EXA679" s="303"/>
      <c r="EXB679" s="303"/>
      <c r="EXC679" s="303"/>
      <c r="EXD679" s="303"/>
      <c r="EXE679" s="303"/>
      <c r="EXF679" s="303"/>
      <c r="EXG679" s="303"/>
      <c r="EXH679" s="303"/>
      <c r="EXI679" s="303"/>
      <c r="EXJ679" s="303"/>
      <c r="EXK679" s="303"/>
      <c r="EXL679" s="303"/>
      <c r="EXM679" s="303"/>
      <c r="EXN679" s="303"/>
      <c r="EXO679" s="303"/>
      <c r="EXP679" s="303"/>
      <c r="EXQ679" s="303"/>
      <c r="EXR679" s="303"/>
      <c r="EXS679" s="303"/>
      <c r="EXT679" s="303"/>
      <c r="EXU679" s="303"/>
      <c r="EXV679" s="303"/>
      <c r="EXW679" s="303"/>
      <c r="EXX679" s="303"/>
      <c r="EXY679" s="303"/>
      <c r="EXZ679" s="303"/>
      <c r="EYA679" s="303"/>
      <c r="EYB679" s="303"/>
      <c r="EYC679" s="303"/>
      <c r="EYD679" s="303"/>
      <c r="EYE679" s="303"/>
      <c r="EYF679" s="303"/>
      <c r="EYG679" s="303"/>
      <c r="EYH679" s="303"/>
      <c r="EYI679" s="303"/>
      <c r="EYJ679" s="303"/>
      <c r="EYK679" s="303"/>
      <c r="EYL679" s="303"/>
      <c r="EYM679" s="303"/>
      <c r="EYN679" s="303"/>
      <c r="EYO679" s="303"/>
      <c r="EYP679" s="303"/>
      <c r="EYQ679" s="303"/>
      <c r="EYR679" s="303"/>
      <c r="EYS679" s="303"/>
      <c r="EYT679" s="303"/>
      <c r="EYU679" s="303"/>
      <c r="EYV679" s="303"/>
      <c r="EYW679" s="303"/>
      <c r="EYX679" s="303"/>
      <c r="EYY679" s="303"/>
      <c r="EYZ679" s="303"/>
      <c r="EZA679" s="303"/>
      <c r="EZB679" s="303"/>
      <c r="EZC679" s="303"/>
      <c r="EZD679" s="303"/>
      <c r="EZE679" s="303"/>
      <c r="EZF679" s="303"/>
      <c r="EZG679" s="303"/>
      <c r="EZH679" s="303"/>
      <c r="EZI679" s="303"/>
      <c r="EZJ679" s="303"/>
      <c r="EZK679" s="303"/>
      <c r="EZL679" s="303"/>
      <c r="EZM679" s="303"/>
      <c r="EZN679" s="303"/>
      <c r="EZO679" s="303"/>
      <c r="EZP679" s="303"/>
      <c r="EZQ679" s="303"/>
      <c r="EZR679" s="303"/>
      <c r="EZS679" s="303"/>
      <c r="EZT679" s="303"/>
      <c r="EZU679" s="303"/>
      <c r="EZV679" s="303"/>
      <c r="EZW679" s="303"/>
      <c r="EZX679" s="303"/>
      <c r="EZY679" s="303"/>
      <c r="EZZ679" s="303"/>
      <c r="FAA679" s="303"/>
      <c r="FAB679" s="303"/>
      <c r="FAC679" s="303"/>
      <c r="FAD679" s="303"/>
      <c r="FAE679" s="303"/>
      <c r="FAF679" s="303"/>
      <c r="FAG679" s="303"/>
      <c r="FAH679" s="303"/>
      <c r="FAI679" s="303"/>
      <c r="FAJ679" s="303"/>
      <c r="FAK679" s="303"/>
      <c r="FAL679" s="303"/>
      <c r="FAM679" s="303"/>
      <c r="FAN679" s="303"/>
      <c r="FAO679" s="303"/>
      <c r="FAP679" s="303"/>
      <c r="FAQ679" s="303"/>
      <c r="FAR679" s="303"/>
      <c r="FAS679" s="303"/>
      <c r="FAT679" s="303"/>
      <c r="FAU679" s="303"/>
      <c r="FAV679" s="303"/>
      <c r="FAW679" s="303"/>
      <c r="FAX679" s="303"/>
      <c r="FAY679" s="303"/>
      <c r="FAZ679" s="303"/>
      <c r="FBA679" s="303"/>
      <c r="FBB679" s="303"/>
      <c r="FBC679" s="303"/>
      <c r="FBD679" s="303"/>
      <c r="FBE679" s="303"/>
      <c r="FBF679" s="303"/>
      <c r="FBG679" s="303"/>
      <c r="FBH679" s="303"/>
      <c r="FBI679" s="303"/>
      <c r="FBJ679" s="303"/>
      <c r="FBK679" s="303"/>
      <c r="FBL679" s="303"/>
      <c r="FBM679" s="303"/>
      <c r="FBN679" s="303"/>
      <c r="FBO679" s="303"/>
      <c r="FBP679" s="303"/>
      <c r="FBQ679" s="303"/>
      <c r="FBR679" s="303"/>
      <c r="FBS679" s="303"/>
      <c r="FBT679" s="303"/>
      <c r="FBU679" s="303"/>
      <c r="FBV679" s="303"/>
      <c r="FBW679" s="303"/>
      <c r="FBX679" s="303"/>
      <c r="FBY679" s="303"/>
      <c r="FBZ679" s="303"/>
      <c r="FCA679" s="303"/>
      <c r="FCB679" s="303"/>
      <c r="FCC679" s="303"/>
      <c r="FCD679" s="303"/>
      <c r="FCE679" s="303"/>
      <c r="FCF679" s="303"/>
      <c r="FCG679" s="303"/>
      <c r="FCH679" s="303"/>
      <c r="FCI679" s="303"/>
      <c r="FCJ679" s="303"/>
      <c r="FCK679" s="303"/>
      <c r="FCL679" s="303"/>
      <c r="FCM679" s="303"/>
      <c r="FCN679" s="303"/>
      <c r="FCO679" s="303"/>
      <c r="FCP679" s="303"/>
      <c r="FCQ679" s="303"/>
      <c r="FCR679" s="303"/>
      <c r="FCS679" s="303"/>
      <c r="FCT679" s="303"/>
      <c r="FCU679" s="303"/>
      <c r="FCV679" s="303"/>
      <c r="FCW679" s="303"/>
      <c r="FCX679" s="303"/>
      <c r="FCY679" s="303"/>
      <c r="FCZ679" s="303"/>
      <c r="FDA679" s="303"/>
      <c r="FDB679" s="303"/>
      <c r="FDC679" s="303"/>
      <c r="FDD679" s="303"/>
      <c r="FDE679" s="303"/>
      <c r="FDF679" s="303"/>
      <c r="FDG679" s="303"/>
      <c r="FDH679" s="303"/>
      <c r="FDI679" s="303"/>
      <c r="FDJ679" s="303"/>
      <c r="FDK679" s="303"/>
      <c r="FDL679" s="303"/>
      <c r="FDM679" s="303"/>
      <c r="FDN679" s="303"/>
      <c r="FDO679" s="303"/>
      <c r="FDP679" s="303"/>
      <c r="FDQ679" s="303"/>
      <c r="FDR679" s="303"/>
      <c r="FDS679" s="303"/>
      <c r="FDT679" s="303"/>
      <c r="FDU679" s="303"/>
      <c r="FDV679" s="303"/>
      <c r="FDW679" s="303"/>
      <c r="FDX679" s="303"/>
      <c r="FDY679" s="303"/>
      <c r="FDZ679" s="303"/>
      <c r="FEA679" s="303"/>
      <c r="FEB679" s="303"/>
      <c r="FEC679" s="303"/>
      <c r="FED679" s="303"/>
      <c r="FEE679" s="303"/>
      <c r="FEF679" s="303"/>
      <c r="FEG679" s="303"/>
      <c r="FEH679" s="303"/>
      <c r="FEI679" s="303"/>
      <c r="FEJ679" s="303"/>
      <c r="FEK679" s="303"/>
      <c r="FEL679" s="303"/>
      <c r="FEM679" s="303"/>
      <c r="FEN679" s="303"/>
      <c r="FEO679" s="303"/>
      <c r="FEP679" s="303"/>
      <c r="FEQ679" s="303"/>
      <c r="FER679" s="303"/>
      <c r="FES679" s="303"/>
      <c r="FET679" s="303"/>
      <c r="FEU679" s="303"/>
      <c r="FEV679" s="303"/>
      <c r="FEW679" s="303"/>
      <c r="FEX679" s="303"/>
      <c r="FEY679" s="303"/>
      <c r="FEZ679" s="303"/>
      <c r="FFA679" s="303"/>
      <c r="FFB679" s="303"/>
      <c r="FFC679" s="303"/>
      <c r="FFD679" s="303"/>
      <c r="FFE679" s="303"/>
      <c r="FFF679" s="303"/>
      <c r="FFG679" s="303"/>
      <c r="FFH679" s="303"/>
      <c r="FFI679" s="303"/>
      <c r="FFJ679" s="303"/>
      <c r="FFK679" s="303"/>
      <c r="FFL679" s="303"/>
      <c r="FFM679" s="303"/>
      <c r="FFN679" s="303"/>
      <c r="FFO679" s="303"/>
      <c r="FFP679" s="303"/>
      <c r="FFQ679" s="303"/>
      <c r="FFR679" s="303"/>
      <c r="FFS679" s="303"/>
      <c r="FFT679" s="303"/>
      <c r="FFU679" s="303"/>
      <c r="FFV679" s="303"/>
      <c r="FFW679" s="303"/>
      <c r="FFX679" s="303"/>
      <c r="FFY679" s="303"/>
      <c r="FFZ679" s="303"/>
      <c r="FGA679" s="303"/>
      <c r="FGB679" s="303"/>
      <c r="FGC679" s="303"/>
      <c r="FGD679" s="303"/>
      <c r="FGE679" s="303"/>
      <c r="FGF679" s="303"/>
      <c r="FGG679" s="303"/>
      <c r="FGH679" s="303"/>
      <c r="FGI679" s="303"/>
      <c r="FGJ679" s="303"/>
      <c r="FGK679" s="303"/>
      <c r="FGL679" s="303"/>
      <c r="FGM679" s="303"/>
      <c r="FGN679" s="303"/>
      <c r="FGO679" s="303"/>
      <c r="FGP679" s="303"/>
      <c r="FGQ679" s="303"/>
      <c r="FGR679" s="303"/>
      <c r="FGS679" s="303"/>
      <c r="FGT679" s="303"/>
      <c r="FGU679" s="303"/>
      <c r="FGV679" s="303"/>
      <c r="FGW679" s="303"/>
      <c r="FGX679" s="303"/>
      <c r="FGY679" s="303"/>
      <c r="FGZ679" s="303"/>
      <c r="FHA679" s="303"/>
      <c r="FHB679" s="303"/>
      <c r="FHC679" s="303"/>
      <c r="FHD679" s="303"/>
      <c r="FHE679" s="303"/>
      <c r="FHF679" s="303"/>
      <c r="FHG679" s="303"/>
      <c r="FHH679" s="303"/>
      <c r="FHI679" s="303"/>
      <c r="FHJ679" s="303"/>
      <c r="FHK679" s="303"/>
      <c r="FHL679" s="303"/>
      <c r="FHM679" s="303"/>
      <c r="FHN679" s="303"/>
      <c r="FHO679" s="303"/>
      <c r="FHP679" s="303"/>
      <c r="FHQ679" s="303"/>
      <c r="FHR679" s="303"/>
      <c r="FHS679" s="303"/>
      <c r="FHT679" s="303"/>
      <c r="FHU679" s="303"/>
      <c r="FHV679" s="303"/>
      <c r="FHW679" s="303"/>
      <c r="FHX679" s="303"/>
      <c r="FHY679" s="303"/>
      <c r="FHZ679" s="303"/>
      <c r="FIA679" s="303"/>
      <c r="FIB679" s="303"/>
      <c r="FIC679" s="303"/>
      <c r="FID679" s="303"/>
      <c r="FIE679" s="303"/>
      <c r="FIF679" s="303"/>
      <c r="FIG679" s="303"/>
      <c r="FIH679" s="303"/>
      <c r="FII679" s="303"/>
      <c r="FIJ679" s="303"/>
      <c r="FIK679" s="303"/>
      <c r="FIL679" s="303"/>
      <c r="FIM679" s="303"/>
      <c r="FIN679" s="303"/>
      <c r="FIO679" s="303"/>
      <c r="FIP679" s="303"/>
      <c r="FIQ679" s="303"/>
      <c r="FIR679" s="303"/>
      <c r="FIS679" s="303"/>
      <c r="FIT679" s="303"/>
      <c r="FIU679" s="303"/>
      <c r="FIV679" s="303"/>
      <c r="FIW679" s="303"/>
      <c r="FIX679" s="303"/>
      <c r="FIY679" s="303"/>
      <c r="FIZ679" s="303"/>
      <c r="FJA679" s="303"/>
      <c r="FJB679" s="303"/>
      <c r="FJC679" s="303"/>
      <c r="FJD679" s="303"/>
      <c r="FJE679" s="303"/>
      <c r="FJF679" s="303"/>
      <c r="FJG679" s="303"/>
      <c r="FJH679" s="303"/>
      <c r="FJI679" s="303"/>
      <c r="FJJ679" s="303"/>
      <c r="FJK679" s="303"/>
      <c r="FJL679" s="303"/>
      <c r="FJM679" s="303"/>
      <c r="FJN679" s="303"/>
      <c r="FJO679" s="303"/>
      <c r="FJP679" s="303"/>
      <c r="FJQ679" s="303"/>
      <c r="FJR679" s="303"/>
      <c r="FJS679" s="303"/>
      <c r="FJT679" s="303"/>
      <c r="FJU679" s="303"/>
      <c r="FJV679" s="303"/>
      <c r="FJW679" s="303"/>
      <c r="FJX679" s="303"/>
      <c r="FJY679" s="303"/>
      <c r="FJZ679" s="303"/>
      <c r="FKA679" s="303"/>
      <c r="FKB679" s="303"/>
      <c r="FKC679" s="303"/>
      <c r="FKD679" s="303"/>
      <c r="FKE679" s="303"/>
      <c r="FKF679" s="303"/>
      <c r="FKG679" s="303"/>
      <c r="FKH679" s="303"/>
      <c r="FKI679" s="303"/>
      <c r="FKJ679" s="303"/>
      <c r="FKK679" s="303"/>
      <c r="FKL679" s="303"/>
      <c r="FKM679" s="303"/>
      <c r="FKN679" s="303"/>
      <c r="FKO679" s="303"/>
      <c r="FKP679" s="303"/>
      <c r="FKQ679" s="303"/>
      <c r="FKR679" s="303"/>
      <c r="FKS679" s="303"/>
      <c r="FKT679" s="303"/>
      <c r="FKU679" s="303"/>
      <c r="FKV679" s="303"/>
      <c r="FKW679" s="303"/>
      <c r="FKX679" s="303"/>
      <c r="FKY679" s="303"/>
      <c r="FKZ679" s="303"/>
      <c r="FLA679" s="303"/>
      <c r="FLB679" s="303"/>
      <c r="FLC679" s="303"/>
      <c r="FLD679" s="303"/>
      <c r="FLE679" s="303"/>
      <c r="FLF679" s="303"/>
      <c r="FLG679" s="303"/>
      <c r="FLH679" s="303"/>
      <c r="FLI679" s="303"/>
      <c r="FLJ679" s="303"/>
      <c r="FLK679" s="303"/>
      <c r="FLL679" s="303"/>
      <c r="FLM679" s="303"/>
      <c r="FLN679" s="303"/>
      <c r="FLO679" s="303"/>
      <c r="FLP679" s="303"/>
      <c r="FLQ679" s="303"/>
      <c r="FLR679" s="303"/>
      <c r="FLS679" s="303"/>
      <c r="FLT679" s="303"/>
      <c r="FLU679" s="303"/>
      <c r="FLV679" s="303"/>
      <c r="FLW679" s="303"/>
      <c r="FLX679" s="303"/>
      <c r="FLY679" s="303"/>
      <c r="FLZ679" s="303"/>
      <c r="FMA679" s="303"/>
      <c r="FMB679" s="303"/>
      <c r="FMC679" s="303"/>
      <c r="FMD679" s="303"/>
      <c r="FME679" s="303"/>
      <c r="FMF679" s="303"/>
      <c r="FMG679" s="303"/>
      <c r="FMH679" s="303"/>
      <c r="FMI679" s="303"/>
      <c r="FMJ679" s="303"/>
      <c r="FMK679" s="303"/>
      <c r="FML679" s="303"/>
      <c r="FMM679" s="303"/>
      <c r="FMN679" s="303"/>
      <c r="FMO679" s="303"/>
      <c r="FMP679" s="303"/>
      <c r="FMQ679" s="303"/>
      <c r="FMR679" s="303"/>
      <c r="FMS679" s="303"/>
      <c r="FMT679" s="303"/>
      <c r="FMU679" s="303"/>
      <c r="FMV679" s="303"/>
      <c r="FMW679" s="303"/>
      <c r="FMX679" s="303"/>
      <c r="FMY679" s="303"/>
      <c r="FMZ679" s="303"/>
      <c r="FNA679" s="303"/>
      <c r="FNB679" s="303"/>
      <c r="FNC679" s="303"/>
      <c r="FND679" s="303"/>
      <c r="FNE679" s="303"/>
      <c r="FNF679" s="303"/>
      <c r="FNG679" s="303"/>
      <c r="FNH679" s="303"/>
      <c r="FNI679" s="303"/>
      <c r="FNJ679" s="303"/>
      <c r="FNK679" s="303"/>
      <c r="FNL679" s="303"/>
      <c r="FNM679" s="303"/>
      <c r="FNN679" s="303"/>
      <c r="FNO679" s="303"/>
      <c r="FNP679" s="303"/>
      <c r="FNQ679" s="303"/>
      <c r="FNR679" s="303"/>
      <c r="FNS679" s="303"/>
      <c r="FNT679" s="303"/>
      <c r="FNU679" s="303"/>
      <c r="FNV679" s="303"/>
      <c r="FNW679" s="303"/>
      <c r="FNX679" s="303"/>
      <c r="FNY679" s="303"/>
      <c r="FNZ679" s="303"/>
      <c r="FOA679" s="303"/>
      <c r="FOB679" s="303"/>
      <c r="FOC679" s="303"/>
      <c r="FOD679" s="303"/>
      <c r="FOE679" s="303"/>
      <c r="FOF679" s="303"/>
      <c r="FOG679" s="303"/>
      <c r="FOH679" s="303"/>
      <c r="FOI679" s="303"/>
      <c r="FOJ679" s="303"/>
      <c r="FOK679" s="303"/>
      <c r="FOL679" s="303"/>
      <c r="FOM679" s="303"/>
      <c r="FON679" s="303"/>
      <c r="FOO679" s="303"/>
      <c r="FOP679" s="303"/>
      <c r="FOQ679" s="303"/>
      <c r="FOR679" s="303"/>
      <c r="FOS679" s="303"/>
      <c r="FOT679" s="303"/>
      <c r="FOU679" s="303"/>
      <c r="FOV679" s="303"/>
      <c r="FOW679" s="303"/>
      <c r="FOX679" s="303"/>
      <c r="FOY679" s="303"/>
      <c r="FOZ679" s="303"/>
      <c r="FPA679" s="303"/>
      <c r="FPB679" s="303"/>
      <c r="FPC679" s="303"/>
      <c r="FPD679" s="303"/>
      <c r="FPE679" s="303"/>
      <c r="FPF679" s="303"/>
      <c r="FPG679" s="303"/>
      <c r="FPH679" s="303"/>
      <c r="FPI679" s="303"/>
      <c r="FPJ679" s="303"/>
      <c r="FPK679" s="303"/>
      <c r="FPL679" s="303"/>
      <c r="FPM679" s="303"/>
      <c r="FPN679" s="303"/>
      <c r="FPO679" s="303"/>
      <c r="FPP679" s="303"/>
      <c r="FPQ679" s="303"/>
      <c r="FPR679" s="303"/>
      <c r="FPS679" s="303"/>
      <c r="FPT679" s="303"/>
      <c r="FPU679" s="303"/>
      <c r="FPV679" s="303"/>
      <c r="FPW679" s="303"/>
      <c r="FPX679" s="303"/>
      <c r="FPY679" s="303"/>
      <c r="FPZ679" s="303"/>
      <c r="FQA679" s="303"/>
      <c r="FQB679" s="303"/>
      <c r="FQC679" s="303"/>
      <c r="FQD679" s="303"/>
      <c r="FQE679" s="303"/>
      <c r="FQF679" s="303"/>
      <c r="FQG679" s="303"/>
      <c r="FQH679" s="303"/>
      <c r="FQI679" s="303"/>
      <c r="FQJ679" s="303"/>
      <c r="FQK679" s="303"/>
      <c r="FQL679" s="303"/>
      <c r="FQM679" s="303"/>
      <c r="FQN679" s="303"/>
      <c r="FQO679" s="303"/>
      <c r="FQP679" s="303"/>
      <c r="FQQ679" s="303"/>
      <c r="FQR679" s="303"/>
      <c r="FQS679" s="303"/>
      <c r="FQT679" s="303"/>
      <c r="FQU679" s="303"/>
      <c r="FQV679" s="303"/>
      <c r="FQW679" s="303"/>
      <c r="FQX679" s="303"/>
      <c r="FQY679" s="303"/>
      <c r="FQZ679" s="303"/>
      <c r="FRA679" s="303"/>
      <c r="FRB679" s="303"/>
      <c r="FRC679" s="303"/>
      <c r="FRD679" s="303"/>
      <c r="FRE679" s="303"/>
      <c r="FRF679" s="303"/>
      <c r="FRG679" s="303"/>
      <c r="FRH679" s="303"/>
      <c r="FRI679" s="303"/>
      <c r="FRJ679" s="303"/>
      <c r="FRK679" s="303"/>
      <c r="FRL679" s="303"/>
      <c r="FRM679" s="303"/>
      <c r="FRN679" s="303"/>
      <c r="FRO679" s="303"/>
      <c r="FRP679" s="303"/>
      <c r="FRQ679" s="303"/>
      <c r="FRR679" s="303"/>
      <c r="FRS679" s="303"/>
      <c r="FRT679" s="303"/>
      <c r="FRU679" s="303"/>
      <c r="FRV679" s="303"/>
      <c r="FRW679" s="303"/>
      <c r="FRX679" s="303"/>
      <c r="FRY679" s="303"/>
      <c r="FRZ679" s="303"/>
      <c r="FSA679" s="303"/>
      <c r="FSB679" s="303"/>
      <c r="FSC679" s="303"/>
      <c r="FSD679" s="303"/>
      <c r="FSE679" s="303"/>
      <c r="FSF679" s="303"/>
      <c r="FSG679" s="303"/>
      <c r="FSH679" s="303"/>
      <c r="FSI679" s="303"/>
      <c r="FSJ679" s="303"/>
      <c r="FSK679" s="303"/>
      <c r="FSL679" s="303"/>
      <c r="FSM679" s="303"/>
      <c r="FSN679" s="303"/>
      <c r="FSO679" s="303"/>
      <c r="FSP679" s="303"/>
      <c r="FSQ679" s="303"/>
      <c r="FSR679" s="303"/>
      <c r="FSS679" s="303"/>
      <c r="FST679" s="303"/>
      <c r="FSU679" s="303"/>
      <c r="FSV679" s="303"/>
      <c r="FSW679" s="303"/>
      <c r="FSX679" s="303"/>
      <c r="FSY679" s="303"/>
      <c r="FSZ679" s="303"/>
      <c r="FTA679" s="303"/>
      <c r="FTB679" s="303"/>
      <c r="FTC679" s="303"/>
      <c r="FTD679" s="303"/>
      <c r="FTE679" s="303"/>
      <c r="FTF679" s="303"/>
      <c r="FTG679" s="303"/>
      <c r="FTH679" s="303"/>
      <c r="FTI679" s="303"/>
      <c r="FTJ679" s="303"/>
      <c r="FTK679" s="303"/>
      <c r="FTL679" s="303"/>
      <c r="FTM679" s="303"/>
      <c r="FTN679" s="303"/>
      <c r="FTO679" s="303"/>
      <c r="FTP679" s="303"/>
      <c r="FTQ679" s="303"/>
      <c r="FTR679" s="303"/>
      <c r="FTS679" s="303"/>
      <c r="FTT679" s="303"/>
      <c r="FTU679" s="303"/>
      <c r="FTV679" s="303"/>
      <c r="FTW679" s="303"/>
      <c r="FTX679" s="303"/>
      <c r="FTY679" s="303"/>
      <c r="FTZ679" s="303"/>
      <c r="FUA679" s="303"/>
      <c r="FUB679" s="303"/>
      <c r="FUC679" s="303"/>
      <c r="FUD679" s="303"/>
      <c r="FUE679" s="303"/>
      <c r="FUF679" s="303"/>
      <c r="FUG679" s="303"/>
      <c r="FUH679" s="303"/>
      <c r="FUI679" s="303"/>
      <c r="FUJ679" s="303"/>
      <c r="FUK679" s="303"/>
      <c r="FUL679" s="303"/>
      <c r="FUM679" s="303"/>
      <c r="FUN679" s="303"/>
      <c r="FUO679" s="303"/>
      <c r="FUP679" s="303"/>
      <c r="FUQ679" s="303"/>
      <c r="FUR679" s="303"/>
      <c r="FUS679" s="303"/>
      <c r="FUT679" s="303"/>
      <c r="FUU679" s="303"/>
      <c r="FUV679" s="303"/>
      <c r="FUW679" s="303"/>
      <c r="FUX679" s="303"/>
      <c r="FUY679" s="303"/>
      <c r="FUZ679" s="303"/>
      <c r="FVA679" s="303"/>
      <c r="FVB679" s="303"/>
      <c r="FVC679" s="303"/>
      <c r="FVD679" s="303"/>
      <c r="FVE679" s="303"/>
      <c r="FVF679" s="303"/>
      <c r="FVG679" s="303"/>
      <c r="FVH679" s="303"/>
      <c r="FVI679" s="303"/>
      <c r="FVJ679" s="303"/>
      <c r="FVK679" s="303"/>
      <c r="FVL679" s="303"/>
      <c r="FVM679" s="303"/>
      <c r="FVN679" s="303"/>
      <c r="FVO679" s="303"/>
      <c r="FVP679" s="303"/>
      <c r="FVQ679" s="303"/>
      <c r="FVR679" s="303"/>
      <c r="FVS679" s="303"/>
      <c r="FVT679" s="303"/>
      <c r="FVU679" s="303"/>
      <c r="FVV679" s="303"/>
      <c r="FVW679" s="303"/>
      <c r="FVX679" s="303"/>
      <c r="FVY679" s="303"/>
      <c r="FVZ679" s="303"/>
      <c r="FWA679" s="303"/>
      <c r="FWB679" s="303"/>
      <c r="FWC679" s="303"/>
      <c r="FWD679" s="303"/>
      <c r="FWE679" s="303"/>
      <c r="FWF679" s="303"/>
      <c r="FWG679" s="303"/>
      <c r="FWH679" s="303"/>
      <c r="FWI679" s="303"/>
      <c r="FWJ679" s="303"/>
      <c r="FWK679" s="303"/>
      <c r="FWL679" s="303"/>
      <c r="FWM679" s="303"/>
      <c r="FWN679" s="303"/>
      <c r="FWO679" s="303"/>
      <c r="FWP679" s="303"/>
      <c r="FWQ679" s="303"/>
      <c r="FWR679" s="303"/>
      <c r="FWS679" s="303"/>
      <c r="FWT679" s="303"/>
      <c r="FWU679" s="303"/>
      <c r="FWV679" s="303"/>
      <c r="FWW679" s="303"/>
      <c r="FWX679" s="303"/>
      <c r="FWY679" s="303"/>
      <c r="FWZ679" s="303"/>
      <c r="FXA679" s="303"/>
      <c r="FXB679" s="303"/>
      <c r="FXC679" s="303"/>
      <c r="FXD679" s="303"/>
      <c r="FXE679" s="303"/>
      <c r="FXF679" s="303"/>
      <c r="FXG679" s="303"/>
      <c r="FXH679" s="303"/>
      <c r="FXI679" s="303"/>
      <c r="FXJ679" s="303"/>
      <c r="FXK679" s="303"/>
      <c r="FXL679" s="303"/>
      <c r="FXM679" s="303"/>
      <c r="FXN679" s="303"/>
      <c r="FXO679" s="303"/>
      <c r="FXP679" s="303"/>
      <c r="FXQ679" s="303"/>
      <c r="FXR679" s="303"/>
      <c r="FXS679" s="303"/>
      <c r="FXT679" s="303"/>
      <c r="FXU679" s="303"/>
      <c r="FXV679" s="303"/>
      <c r="FXW679" s="303"/>
      <c r="FXX679" s="303"/>
      <c r="FXY679" s="303"/>
      <c r="FXZ679" s="303"/>
      <c r="FYA679" s="303"/>
      <c r="FYB679" s="303"/>
      <c r="FYC679" s="303"/>
      <c r="FYD679" s="303"/>
      <c r="FYE679" s="303"/>
      <c r="FYF679" s="303"/>
      <c r="FYG679" s="303"/>
      <c r="FYH679" s="303"/>
      <c r="FYI679" s="303"/>
      <c r="FYJ679" s="303"/>
      <c r="FYK679" s="303"/>
      <c r="FYL679" s="303"/>
      <c r="FYM679" s="303"/>
      <c r="FYN679" s="303"/>
      <c r="FYO679" s="303"/>
      <c r="FYP679" s="303"/>
      <c r="FYQ679" s="303"/>
      <c r="FYR679" s="303"/>
      <c r="FYS679" s="303"/>
      <c r="FYT679" s="303"/>
      <c r="FYU679" s="303"/>
      <c r="FYV679" s="303"/>
      <c r="FYW679" s="303"/>
      <c r="FYX679" s="303"/>
      <c r="FYY679" s="303"/>
      <c r="FYZ679" s="303"/>
      <c r="FZA679" s="303"/>
      <c r="FZB679" s="303"/>
      <c r="FZC679" s="303"/>
      <c r="FZD679" s="303"/>
      <c r="FZE679" s="303"/>
      <c r="FZF679" s="303"/>
      <c r="FZG679" s="303"/>
      <c r="FZH679" s="303"/>
      <c r="FZI679" s="303"/>
      <c r="FZJ679" s="303"/>
      <c r="FZK679" s="303"/>
      <c r="FZL679" s="303"/>
      <c r="FZM679" s="303"/>
      <c r="FZN679" s="303"/>
      <c r="FZO679" s="303"/>
      <c r="FZP679" s="303"/>
      <c r="FZQ679" s="303"/>
      <c r="FZR679" s="303"/>
      <c r="FZS679" s="303"/>
      <c r="FZT679" s="303"/>
      <c r="FZU679" s="303"/>
      <c r="FZV679" s="303"/>
      <c r="FZW679" s="303"/>
      <c r="FZX679" s="303"/>
      <c r="FZY679" s="303"/>
      <c r="FZZ679" s="303"/>
      <c r="GAA679" s="303"/>
      <c r="GAB679" s="303"/>
      <c r="GAC679" s="303"/>
      <c r="GAD679" s="303"/>
      <c r="GAE679" s="303"/>
      <c r="GAF679" s="303"/>
      <c r="GAG679" s="303"/>
      <c r="GAH679" s="303"/>
      <c r="GAI679" s="303"/>
      <c r="GAJ679" s="303"/>
      <c r="GAK679" s="303"/>
      <c r="GAL679" s="303"/>
      <c r="GAM679" s="303"/>
      <c r="GAN679" s="303"/>
      <c r="GAO679" s="303"/>
      <c r="GAP679" s="303"/>
      <c r="GAQ679" s="303"/>
      <c r="GAR679" s="303"/>
      <c r="GAS679" s="303"/>
      <c r="GAT679" s="303"/>
      <c r="GAU679" s="303"/>
      <c r="GAV679" s="303"/>
      <c r="GAW679" s="303"/>
      <c r="GAX679" s="303"/>
      <c r="GAY679" s="303"/>
      <c r="GAZ679" s="303"/>
      <c r="GBA679" s="303"/>
      <c r="GBB679" s="303"/>
      <c r="GBC679" s="303"/>
      <c r="GBD679" s="303"/>
      <c r="GBE679" s="303"/>
      <c r="GBF679" s="303"/>
      <c r="GBG679" s="303"/>
      <c r="GBH679" s="303"/>
      <c r="GBI679" s="303"/>
      <c r="GBJ679" s="303"/>
      <c r="GBK679" s="303"/>
      <c r="GBL679" s="303"/>
      <c r="GBM679" s="303"/>
      <c r="GBN679" s="303"/>
      <c r="GBO679" s="303"/>
      <c r="GBP679" s="303"/>
      <c r="GBQ679" s="303"/>
      <c r="GBR679" s="303"/>
      <c r="GBS679" s="303"/>
      <c r="GBT679" s="303"/>
      <c r="GBU679" s="303"/>
      <c r="GBV679" s="303"/>
      <c r="GBW679" s="303"/>
      <c r="GBX679" s="303"/>
      <c r="GBY679" s="303"/>
      <c r="GBZ679" s="303"/>
      <c r="GCA679" s="303"/>
      <c r="GCB679" s="303"/>
      <c r="GCC679" s="303"/>
      <c r="GCD679" s="303"/>
      <c r="GCE679" s="303"/>
      <c r="GCF679" s="303"/>
      <c r="GCG679" s="303"/>
      <c r="GCH679" s="303"/>
      <c r="GCI679" s="303"/>
      <c r="GCJ679" s="303"/>
      <c r="GCK679" s="303"/>
      <c r="GCL679" s="303"/>
      <c r="GCM679" s="303"/>
      <c r="GCN679" s="303"/>
      <c r="GCO679" s="303"/>
      <c r="GCP679" s="303"/>
      <c r="GCQ679" s="303"/>
      <c r="GCR679" s="303"/>
      <c r="GCS679" s="303"/>
      <c r="GCT679" s="303"/>
      <c r="GCU679" s="303"/>
      <c r="GCV679" s="303"/>
      <c r="GCW679" s="303"/>
      <c r="GCX679" s="303"/>
      <c r="GCY679" s="303"/>
      <c r="GCZ679" s="303"/>
      <c r="GDA679" s="303"/>
      <c r="GDB679" s="303"/>
      <c r="GDC679" s="303"/>
      <c r="GDD679" s="303"/>
      <c r="GDE679" s="303"/>
      <c r="GDF679" s="303"/>
      <c r="GDG679" s="303"/>
      <c r="GDH679" s="303"/>
      <c r="GDI679" s="303"/>
      <c r="GDJ679" s="303"/>
      <c r="GDK679" s="303"/>
      <c r="GDL679" s="303"/>
      <c r="GDM679" s="303"/>
      <c r="GDN679" s="303"/>
      <c r="GDO679" s="303"/>
      <c r="GDP679" s="303"/>
      <c r="GDQ679" s="303"/>
      <c r="GDR679" s="303"/>
      <c r="GDS679" s="303"/>
      <c r="GDT679" s="303"/>
      <c r="GDU679" s="303"/>
      <c r="GDV679" s="303"/>
      <c r="GDW679" s="303"/>
      <c r="GDX679" s="303"/>
      <c r="GDY679" s="303"/>
      <c r="GDZ679" s="303"/>
      <c r="GEA679" s="303"/>
      <c r="GEB679" s="303"/>
      <c r="GEC679" s="303"/>
      <c r="GED679" s="303"/>
      <c r="GEE679" s="303"/>
      <c r="GEF679" s="303"/>
      <c r="GEG679" s="303"/>
      <c r="GEH679" s="303"/>
      <c r="GEI679" s="303"/>
      <c r="GEJ679" s="303"/>
      <c r="GEK679" s="303"/>
      <c r="GEL679" s="303"/>
      <c r="GEM679" s="303"/>
      <c r="GEN679" s="303"/>
      <c r="GEO679" s="303"/>
      <c r="GEP679" s="303"/>
      <c r="GEQ679" s="303"/>
      <c r="GER679" s="303"/>
      <c r="GES679" s="303"/>
      <c r="GET679" s="303"/>
      <c r="GEU679" s="303"/>
      <c r="GEV679" s="303"/>
      <c r="GEW679" s="303"/>
      <c r="GEX679" s="303"/>
      <c r="GEY679" s="303"/>
      <c r="GEZ679" s="303"/>
      <c r="GFA679" s="303"/>
      <c r="GFB679" s="303"/>
      <c r="GFC679" s="303"/>
      <c r="GFD679" s="303"/>
      <c r="GFE679" s="303"/>
      <c r="GFF679" s="303"/>
      <c r="GFG679" s="303"/>
      <c r="GFH679" s="303"/>
      <c r="GFI679" s="303"/>
      <c r="GFJ679" s="303"/>
      <c r="GFK679" s="303"/>
      <c r="GFL679" s="303"/>
      <c r="GFM679" s="303"/>
      <c r="GFN679" s="303"/>
      <c r="GFO679" s="303"/>
      <c r="GFP679" s="303"/>
      <c r="GFQ679" s="303"/>
      <c r="GFR679" s="303"/>
      <c r="GFS679" s="303"/>
      <c r="GFT679" s="303"/>
      <c r="GFU679" s="303"/>
      <c r="GFV679" s="303"/>
      <c r="GFW679" s="303"/>
      <c r="GFX679" s="303"/>
      <c r="GFY679" s="303"/>
      <c r="GFZ679" s="303"/>
      <c r="GGA679" s="303"/>
      <c r="GGB679" s="303"/>
      <c r="GGC679" s="303"/>
      <c r="GGD679" s="303"/>
      <c r="GGE679" s="303"/>
      <c r="GGF679" s="303"/>
      <c r="GGG679" s="303"/>
      <c r="GGH679" s="303"/>
      <c r="GGI679" s="303"/>
      <c r="GGJ679" s="303"/>
      <c r="GGK679" s="303"/>
      <c r="GGL679" s="303"/>
      <c r="GGM679" s="303"/>
      <c r="GGN679" s="303"/>
      <c r="GGO679" s="303"/>
      <c r="GGP679" s="303"/>
      <c r="GGQ679" s="303"/>
      <c r="GGR679" s="303"/>
      <c r="GGS679" s="303"/>
      <c r="GGT679" s="303"/>
      <c r="GGU679" s="303"/>
      <c r="GGV679" s="303"/>
      <c r="GGW679" s="303"/>
      <c r="GGX679" s="303"/>
      <c r="GGY679" s="303"/>
      <c r="GGZ679" s="303"/>
      <c r="GHA679" s="303"/>
      <c r="GHB679" s="303"/>
      <c r="GHC679" s="303"/>
      <c r="GHD679" s="303"/>
      <c r="GHE679" s="303"/>
      <c r="GHF679" s="303"/>
      <c r="GHG679" s="303"/>
      <c r="GHH679" s="303"/>
      <c r="GHI679" s="303"/>
      <c r="GHJ679" s="303"/>
      <c r="GHK679" s="303"/>
      <c r="GHL679" s="303"/>
      <c r="GHM679" s="303"/>
      <c r="GHN679" s="303"/>
      <c r="GHO679" s="303"/>
      <c r="GHP679" s="303"/>
      <c r="GHQ679" s="303"/>
      <c r="GHR679" s="303"/>
      <c r="GHS679" s="303"/>
      <c r="GHT679" s="303"/>
      <c r="GHU679" s="303"/>
      <c r="GHV679" s="303"/>
      <c r="GHW679" s="303"/>
      <c r="GHX679" s="303"/>
      <c r="GHY679" s="303"/>
      <c r="GHZ679" s="303"/>
      <c r="GIA679" s="303"/>
      <c r="GIB679" s="303"/>
      <c r="GIC679" s="303"/>
      <c r="GID679" s="303"/>
      <c r="GIE679" s="303"/>
      <c r="GIF679" s="303"/>
      <c r="GIG679" s="303"/>
      <c r="GIH679" s="303"/>
      <c r="GII679" s="303"/>
      <c r="GIJ679" s="303"/>
      <c r="GIK679" s="303"/>
      <c r="GIL679" s="303"/>
      <c r="GIM679" s="303"/>
      <c r="GIN679" s="303"/>
      <c r="GIO679" s="303"/>
      <c r="GIP679" s="303"/>
      <c r="GIQ679" s="303"/>
      <c r="GIR679" s="303"/>
      <c r="GIS679" s="303"/>
      <c r="GIT679" s="303"/>
      <c r="GIU679" s="303"/>
      <c r="GIV679" s="303"/>
      <c r="GIW679" s="303"/>
      <c r="GIX679" s="303"/>
      <c r="GIY679" s="303"/>
      <c r="GIZ679" s="303"/>
      <c r="GJA679" s="303"/>
      <c r="GJB679" s="303"/>
      <c r="GJC679" s="303"/>
      <c r="GJD679" s="303"/>
      <c r="GJE679" s="303"/>
      <c r="GJF679" s="303"/>
      <c r="GJG679" s="303"/>
      <c r="GJH679" s="303"/>
      <c r="GJI679" s="303"/>
      <c r="GJJ679" s="303"/>
      <c r="GJK679" s="303"/>
      <c r="GJL679" s="303"/>
      <c r="GJM679" s="303"/>
      <c r="GJN679" s="303"/>
      <c r="GJO679" s="303"/>
      <c r="GJP679" s="303"/>
      <c r="GJQ679" s="303"/>
      <c r="GJR679" s="303"/>
      <c r="GJS679" s="303"/>
      <c r="GJT679" s="303"/>
      <c r="GJU679" s="303"/>
      <c r="GJV679" s="303"/>
      <c r="GJW679" s="303"/>
      <c r="GJX679" s="303"/>
      <c r="GJY679" s="303"/>
      <c r="GJZ679" s="303"/>
      <c r="GKA679" s="303"/>
      <c r="GKB679" s="303"/>
      <c r="GKC679" s="303"/>
      <c r="GKD679" s="303"/>
      <c r="GKE679" s="303"/>
      <c r="GKF679" s="303"/>
      <c r="GKG679" s="303"/>
      <c r="GKH679" s="303"/>
      <c r="GKI679" s="303"/>
      <c r="GKJ679" s="303"/>
      <c r="GKK679" s="303"/>
      <c r="GKL679" s="303"/>
      <c r="GKM679" s="303"/>
      <c r="GKN679" s="303"/>
      <c r="GKO679" s="303"/>
      <c r="GKP679" s="303"/>
      <c r="GKQ679" s="303"/>
      <c r="GKR679" s="303"/>
      <c r="GKS679" s="303"/>
      <c r="GKT679" s="303"/>
      <c r="GKU679" s="303"/>
      <c r="GKV679" s="303"/>
      <c r="GKW679" s="303"/>
      <c r="GKX679" s="303"/>
      <c r="GKY679" s="303"/>
      <c r="GKZ679" s="303"/>
      <c r="GLA679" s="303"/>
      <c r="GLB679" s="303"/>
      <c r="GLC679" s="303"/>
      <c r="GLD679" s="303"/>
      <c r="GLE679" s="303"/>
      <c r="GLF679" s="303"/>
      <c r="GLG679" s="303"/>
      <c r="GLH679" s="303"/>
      <c r="GLI679" s="303"/>
      <c r="GLJ679" s="303"/>
      <c r="GLK679" s="303"/>
      <c r="GLL679" s="303"/>
      <c r="GLM679" s="303"/>
      <c r="GLN679" s="303"/>
      <c r="GLO679" s="303"/>
      <c r="GLP679" s="303"/>
      <c r="GLQ679" s="303"/>
      <c r="GLR679" s="303"/>
      <c r="GLS679" s="303"/>
      <c r="GLT679" s="303"/>
      <c r="GLU679" s="303"/>
      <c r="GLV679" s="303"/>
      <c r="GLW679" s="303"/>
      <c r="GLX679" s="303"/>
      <c r="GLY679" s="303"/>
      <c r="GLZ679" s="303"/>
      <c r="GMA679" s="303"/>
      <c r="GMB679" s="303"/>
      <c r="GMC679" s="303"/>
      <c r="GMD679" s="303"/>
      <c r="GME679" s="303"/>
      <c r="GMF679" s="303"/>
      <c r="GMG679" s="303"/>
      <c r="GMH679" s="303"/>
      <c r="GMI679" s="303"/>
      <c r="GMJ679" s="303"/>
      <c r="GMK679" s="303"/>
      <c r="GML679" s="303"/>
      <c r="GMM679" s="303"/>
      <c r="GMN679" s="303"/>
      <c r="GMO679" s="303"/>
      <c r="GMP679" s="303"/>
      <c r="GMQ679" s="303"/>
      <c r="GMR679" s="303"/>
      <c r="GMS679" s="303"/>
      <c r="GMT679" s="303"/>
      <c r="GMU679" s="303"/>
      <c r="GMV679" s="303"/>
      <c r="GMW679" s="303"/>
      <c r="GMX679" s="303"/>
      <c r="GMY679" s="303"/>
      <c r="GMZ679" s="303"/>
      <c r="GNA679" s="303"/>
      <c r="GNB679" s="303"/>
      <c r="GNC679" s="303"/>
      <c r="GND679" s="303"/>
      <c r="GNE679" s="303"/>
      <c r="GNF679" s="303"/>
      <c r="GNG679" s="303"/>
      <c r="GNH679" s="303"/>
      <c r="GNI679" s="303"/>
      <c r="GNJ679" s="303"/>
      <c r="GNK679" s="303"/>
      <c r="GNL679" s="303"/>
      <c r="GNM679" s="303"/>
      <c r="GNN679" s="303"/>
      <c r="GNO679" s="303"/>
      <c r="GNP679" s="303"/>
      <c r="GNQ679" s="303"/>
      <c r="GNR679" s="303"/>
      <c r="GNS679" s="303"/>
      <c r="GNT679" s="303"/>
      <c r="GNU679" s="303"/>
      <c r="GNV679" s="303"/>
      <c r="GNW679" s="303"/>
      <c r="GNX679" s="303"/>
      <c r="GNY679" s="303"/>
      <c r="GNZ679" s="303"/>
      <c r="GOA679" s="303"/>
      <c r="GOB679" s="303"/>
      <c r="GOC679" s="303"/>
      <c r="GOD679" s="303"/>
      <c r="GOE679" s="303"/>
      <c r="GOF679" s="303"/>
      <c r="GOG679" s="303"/>
      <c r="GOH679" s="303"/>
      <c r="GOI679" s="303"/>
      <c r="GOJ679" s="303"/>
      <c r="GOK679" s="303"/>
      <c r="GOL679" s="303"/>
      <c r="GOM679" s="303"/>
      <c r="GON679" s="303"/>
      <c r="GOO679" s="303"/>
      <c r="GOP679" s="303"/>
      <c r="GOQ679" s="303"/>
      <c r="GOR679" s="303"/>
      <c r="GOS679" s="303"/>
      <c r="GOT679" s="303"/>
      <c r="GOU679" s="303"/>
      <c r="GOV679" s="303"/>
      <c r="GOW679" s="303"/>
      <c r="GOX679" s="303"/>
      <c r="GOY679" s="303"/>
      <c r="GOZ679" s="303"/>
      <c r="GPA679" s="303"/>
      <c r="GPB679" s="303"/>
      <c r="GPC679" s="303"/>
      <c r="GPD679" s="303"/>
      <c r="GPE679" s="303"/>
      <c r="GPF679" s="303"/>
      <c r="GPG679" s="303"/>
      <c r="GPH679" s="303"/>
      <c r="GPI679" s="303"/>
      <c r="GPJ679" s="303"/>
      <c r="GPK679" s="303"/>
      <c r="GPL679" s="303"/>
      <c r="GPM679" s="303"/>
      <c r="GPN679" s="303"/>
      <c r="GPO679" s="303"/>
      <c r="GPP679" s="303"/>
      <c r="GPQ679" s="303"/>
      <c r="GPR679" s="303"/>
      <c r="GPS679" s="303"/>
      <c r="GPT679" s="303"/>
      <c r="GPU679" s="303"/>
      <c r="GPV679" s="303"/>
      <c r="GPW679" s="303"/>
      <c r="GPX679" s="303"/>
      <c r="GPY679" s="303"/>
      <c r="GPZ679" s="303"/>
      <c r="GQA679" s="303"/>
      <c r="GQB679" s="303"/>
      <c r="GQC679" s="303"/>
      <c r="GQD679" s="303"/>
      <c r="GQE679" s="303"/>
      <c r="GQF679" s="303"/>
      <c r="GQG679" s="303"/>
      <c r="GQH679" s="303"/>
      <c r="GQI679" s="303"/>
      <c r="GQJ679" s="303"/>
      <c r="GQK679" s="303"/>
      <c r="GQL679" s="303"/>
      <c r="GQM679" s="303"/>
      <c r="GQN679" s="303"/>
      <c r="GQO679" s="303"/>
      <c r="GQP679" s="303"/>
      <c r="GQQ679" s="303"/>
      <c r="GQR679" s="303"/>
      <c r="GQS679" s="303"/>
      <c r="GQT679" s="303"/>
      <c r="GQU679" s="303"/>
      <c r="GQV679" s="303"/>
      <c r="GQW679" s="303"/>
      <c r="GQX679" s="303"/>
      <c r="GQY679" s="303"/>
      <c r="GQZ679" s="303"/>
      <c r="GRA679" s="303"/>
      <c r="GRB679" s="303"/>
      <c r="GRC679" s="303"/>
      <c r="GRD679" s="303"/>
      <c r="GRE679" s="303"/>
      <c r="GRF679" s="303"/>
      <c r="GRG679" s="303"/>
      <c r="GRH679" s="303"/>
      <c r="GRI679" s="303"/>
      <c r="GRJ679" s="303"/>
      <c r="GRK679" s="303"/>
      <c r="GRL679" s="303"/>
      <c r="GRM679" s="303"/>
      <c r="GRN679" s="303"/>
      <c r="GRO679" s="303"/>
      <c r="GRP679" s="303"/>
      <c r="GRQ679" s="303"/>
      <c r="GRR679" s="303"/>
      <c r="GRS679" s="303"/>
      <c r="GRT679" s="303"/>
      <c r="GRU679" s="303"/>
      <c r="GRV679" s="303"/>
      <c r="GRW679" s="303"/>
      <c r="GRX679" s="303"/>
      <c r="GRY679" s="303"/>
      <c r="GRZ679" s="303"/>
      <c r="GSA679" s="303"/>
      <c r="GSB679" s="303"/>
      <c r="GSC679" s="303"/>
      <c r="GSD679" s="303"/>
      <c r="GSE679" s="303"/>
      <c r="GSF679" s="303"/>
      <c r="GSG679" s="303"/>
      <c r="GSH679" s="303"/>
      <c r="GSI679" s="303"/>
      <c r="GSJ679" s="303"/>
      <c r="GSK679" s="303"/>
      <c r="GSL679" s="303"/>
      <c r="GSM679" s="303"/>
      <c r="GSN679" s="303"/>
      <c r="GSO679" s="303"/>
      <c r="GSP679" s="303"/>
      <c r="GSQ679" s="303"/>
      <c r="GSR679" s="303"/>
      <c r="GSS679" s="303"/>
      <c r="GST679" s="303"/>
      <c r="GSU679" s="303"/>
      <c r="GSV679" s="303"/>
      <c r="GSW679" s="303"/>
      <c r="GSX679" s="303"/>
      <c r="GSY679" s="303"/>
      <c r="GSZ679" s="303"/>
      <c r="GTA679" s="303"/>
      <c r="GTB679" s="303"/>
      <c r="GTC679" s="303"/>
      <c r="GTD679" s="303"/>
      <c r="GTE679" s="303"/>
      <c r="GTF679" s="303"/>
      <c r="GTG679" s="303"/>
      <c r="GTH679" s="303"/>
      <c r="GTI679" s="303"/>
      <c r="GTJ679" s="303"/>
      <c r="GTK679" s="303"/>
      <c r="GTL679" s="303"/>
      <c r="GTM679" s="303"/>
      <c r="GTN679" s="303"/>
      <c r="GTO679" s="303"/>
      <c r="GTP679" s="303"/>
      <c r="GTQ679" s="303"/>
      <c r="GTR679" s="303"/>
      <c r="GTS679" s="303"/>
      <c r="GTT679" s="303"/>
      <c r="GTU679" s="303"/>
      <c r="GTV679" s="303"/>
      <c r="GTW679" s="303"/>
      <c r="GTX679" s="303"/>
      <c r="GTY679" s="303"/>
      <c r="GTZ679" s="303"/>
      <c r="GUA679" s="303"/>
      <c r="GUB679" s="303"/>
      <c r="GUC679" s="303"/>
      <c r="GUD679" s="303"/>
      <c r="GUE679" s="303"/>
      <c r="GUF679" s="303"/>
      <c r="GUG679" s="303"/>
      <c r="GUH679" s="303"/>
      <c r="GUI679" s="303"/>
      <c r="GUJ679" s="303"/>
      <c r="GUK679" s="303"/>
      <c r="GUL679" s="303"/>
      <c r="GUM679" s="303"/>
      <c r="GUN679" s="303"/>
      <c r="GUO679" s="303"/>
      <c r="GUP679" s="303"/>
      <c r="GUQ679" s="303"/>
      <c r="GUR679" s="303"/>
      <c r="GUS679" s="303"/>
      <c r="GUT679" s="303"/>
      <c r="GUU679" s="303"/>
      <c r="GUV679" s="303"/>
      <c r="GUW679" s="303"/>
      <c r="GUX679" s="303"/>
      <c r="GUY679" s="303"/>
      <c r="GUZ679" s="303"/>
      <c r="GVA679" s="303"/>
      <c r="GVB679" s="303"/>
      <c r="GVC679" s="303"/>
      <c r="GVD679" s="303"/>
      <c r="GVE679" s="303"/>
      <c r="GVF679" s="303"/>
      <c r="GVG679" s="303"/>
      <c r="GVH679" s="303"/>
      <c r="GVI679" s="303"/>
      <c r="GVJ679" s="303"/>
      <c r="GVK679" s="303"/>
      <c r="GVL679" s="303"/>
      <c r="GVM679" s="303"/>
      <c r="GVN679" s="303"/>
      <c r="GVO679" s="303"/>
      <c r="GVP679" s="303"/>
      <c r="GVQ679" s="303"/>
      <c r="GVR679" s="303"/>
      <c r="GVS679" s="303"/>
      <c r="GVT679" s="303"/>
      <c r="GVU679" s="303"/>
      <c r="GVV679" s="303"/>
      <c r="GVW679" s="303"/>
      <c r="GVX679" s="303"/>
      <c r="GVY679" s="303"/>
      <c r="GVZ679" s="303"/>
      <c r="GWA679" s="303"/>
      <c r="GWB679" s="303"/>
      <c r="GWC679" s="303"/>
      <c r="GWD679" s="303"/>
      <c r="GWE679" s="303"/>
      <c r="GWF679" s="303"/>
      <c r="GWG679" s="303"/>
      <c r="GWH679" s="303"/>
      <c r="GWI679" s="303"/>
      <c r="GWJ679" s="303"/>
      <c r="GWK679" s="303"/>
      <c r="GWL679" s="303"/>
      <c r="GWM679" s="303"/>
      <c r="GWN679" s="303"/>
      <c r="GWO679" s="303"/>
      <c r="GWP679" s="303"/>
      <c r="GWQ679" s="303"/>
      <c r="GWR679" s="303"/>
      <c r="GWS679" s="303"/>
      <c r="GWT679" s="303"/>
      <c r="GWU679" s="303"/>
      <c r="GWV679" s="303"/>
      <c r="GWW679" s="303"/>
      <c r="GWX679" s="303"/>
      <c r="GWY679" s="303"/>
      <c r="GWZ679" s="303"/>
      <c r="GXA679" s="303"/>
      <c r="GXB679" s="303"/>
      <c r="GXC679" s="303"/>
      <c r="GXD679" s="303"/>
      <c r="GXE679" s="303"/>
      <c r="GXF679" s="303"/>
      <c r="GXG679" s="303"/>
      <c r="GXH679" s="303"/>
      <c r="GXI679" s="303"/>
      <c r="GXJ679" s="303"/>
      <c r="GXK679" s="303"/>
      <c r="GXL679" s="303"/>
      <c r="GXM679" s="303"/>
      <c r="GXN679" s="303"/>
      <c r="GXO679" s="303"/>
      <c r="GXP679" s="303"/>
      <c r="GXQ679" s="303"/>
      <c r="GXR679" s="303"/>
      <c r="GXS679" s="303"/>
      <c r="GXT679" s="303"/>
      <c r="GXU679" s="303"/>
      <c r="GXV679" s="303"/>
      <c r="GXW679" s="303"/>
      <c r="GXX679" s="303"/>
      <c r="GXY679" s="303"/>
      <c r="GXZ679" s="303"/>
      <c r="GYA679" s="303"/>
      <c r="GYB679" s="303"/>
      <c r="GYC679" s="303"/>
      <c r="GYD679" s="303"/>
      <c r="GYE679" s="303"/>
      <c r="GYF679" s="303"/>
      <c r="GYG679" s="303"/>
      <c r="GYH679" s="303"/>
      <c r="GYI679" s="303"/>
      <c r="GYJ679" s="303"/>
      <c r="GYK679" s="303"/>
      <c r="GYL679" s="303"/>
      <c r="GYM679" s="303"/>
      <c r="GYN679" s="303"/>
      <c r="GYO679" s="303"/>
      <c r="GYP679" s="303"/>
      <c r="GYQ679" s="303"/>
      <c r="GYR679" s="303"/>
      <c r="GYS679" s="303"/>
      <c r="GYT679" s="303"/>
      <c r="GYU679" s="303"/>
      <c r="GYV679" s="303"/>
      <c r="GYW679" s="303"/>
      <c r="GYX679" s="303"/>
      <c r="GYY679" s="303"/>
      <c r="GYZ679" s="303"/>
      <c r="GZA679" s="303"/>
      <c r="GZB679" s="303"/>
      <c r="GZC679" s="303"/>
      <c r="GZD679" s="303"/>
      <c r="GZE679" s="303"/>
      <c r="GZF679" s="303"/>
      <c r="GZG679" s="303"/>
      <c r="GZH679" s="303"/>
      <c r="GZI679" s="303"/>
      <c r="GZJ679" s="303"/>
      <c r="GZK679" s="303"/>
      <c r="GZL679" s="303"/>
      <c r="GZM679" s="303"/>
      <c r="GZN679" s="303"/>
      <c r="GZO679" s="303"/>
      <c r="GZP679" s="303"/>
      <c r="GZQ679" s="303"/>
      <c r="GZR679" s="303"/>
      <c r="GZS679" s="303"/>
      <c r="GZT679" s="303"/>
      <c r="GZU679" s="303"/>
      <c r="GZV679" s="303"/>
      <c r="GZW679" s="303"/>
      <c r="GZX679" s="303"/>
      <c r="GZY679" s="303"/>
      <c r="GZZ679" s="303"/>
      <c r="HAA679" s="303"/>
      <c r="HAB679" s="303"/>
      <c r="HAC679" s="303"/>
      <c r="HAD679" s="303"/>
      <c r="HAE679" s="303"/>
      <c r="HAF679" s="303"/>
      <c r="HAG679" s="303"/>
      <c r="HAH679" s="303"/>
      <c r="HAI679" s="303"/>
      <c r="HAJ679" s="303"/>
      <c r="HAK679" s="303"/>
      <c r="HAL679" s="303"/>
      <c r="HAM679" s="303"/>
      <c r="HAN679" s="303"/>
      <c r="HAO679" s="303"/>
      <c r="HAP679" s="303"/>
      <c r="HAQ679" s="303"/>
      <c r="HAR679" s="303"/>
      <c r="HAS679" s="303"/>
      <c r="HAT679" s="303"/>
      <c r="HAU679" s="303"/>
      <c r="HAV679" s="303"/>
      <c r="HAW679" s="303"/>
      <c r="HAX679" s="303"/>
      <c r="HAY679" s="303"/>
      <c r="HAZ679" s="303"/>
      <c r="HBA679" s="303"/>
      <c r="HBB679" s="303"/>
      <c r="HBC679" s="303"/>
      <c r="HBD679" s="303"/>
      <c r="HBE679" s="303"/>
      <c r="HBF679" s="303"/>
      <c r="HBG679" s="303"/>
      <c r="HBH679" s="303"/>
      <c r="HBI679" s="303"/>
      <c r="HBJ679" s="303"/>
      <c r="HBK679" s="303"/>
      <c r="HBL679" s="303"/>
      <c r="HBM679" s="303"/>
      <c r="HBN679" s="303"/>
      <c r="HBO679" s="303"/>
      <c r="HBP679" s="303"/>
      <c r="HBQ679" s="303"/>
      <c r="HBR679" s="303"/>
      <c r="HBS679" s="303"/>
      <c r="HBT679" s="303"/>
      <c r="HBU679" s="303"/>
      <c r="HBV679" s="303"/>
      <c r="HBW679" s="303"/>
      <c r="HBX679" s="303"/>
      <c r="HBY679" s="303"/>
      <c r="HBZ679" s="303"/>
      <c r="HCA679" s="303"/>
      <c r="HCB679" s="303"/>
      <c r="HCC679" s="303"/>
      <c r="HCD679" s="303"/>
      <c r="HCE679" s="303"/>
      <c r="HCF679" s="303"/>
      <c r="HCG679" s="303"/>
      <c r="HCH679" s="303"/>
      <c r="HCI679" s="303"/>
      <c r="HCJ679" s="303"/>
      <c r="HCK679" s="303"/>
      <c r="HCL679" s="303"/>
      <c r="HCM679" s="303"/>
      <c r="HCN679" s="303"/>
      <c r="HCO679" s="303"/>
      <c r="HCP679" s="303"/>
      <c r="HCQ679" s="303"/>
      <c r="HCR679" s="303"/>
      <c r="HCS679" s="303"/>
      <c r="HCT679" s="303"/>
      <c r="HCU679" s="303"/>
      <c r="HCV679" s="303"/>
      <c r="HCW679" s="303"/>
      <c r="HCX679" s="303"/>
      <c r="HCY679" s="303"/>
      <c r="HCZ679" s="303"/>
      <c r="HDA679" s="303"/>
      <c r="HDB679" s="303"/>
      <c r="HDC679" s="303"/>
      <c r="HDD679" s="303"/>
      <c r="HDE679" s="303"/>
      <c r="HDF679" s="303"/>
      <c r="HDG679" s="303"/>
      <c r="HDH679" s="303"/>
      <c r="HDI679" s="303"/>
      <c r="HDJ679" s="303"/>
      <c r="HDK679" s="303"/>
      <c r="HDL679" s="303"/>
      <c r="HDM679" s="303"/>
      <c r="HDN679" s="303"/>
      <c r="HDO679" s="303"/>
      <c r="HDP679" s="303"/>
      <c r="HDQ679" s="303"/>
      <c r="HDR679" s="303"/>
      <c r="HDS679" s="303"/>
      <c r="HDT679" s="303"/>
      <c r="HDU679" s="303"/>
      <c r="HDV679" s="303"/>
      <c r="HDW679" s="303"/>
      <c r="HDX679" s="303"/>
      <c r="HDY679" s="303"/>
      <c r="HDZ679" s="303"/>
      <c r="HEA679" s="303"/>
      <c r="HEB679" s="303"/>
      <c r="HEC679" s="303"/>
      <c r="HED679" s="303"/>
      <c r="HEE679" s="303"/>
      <c r="HEF679" s="303"/>
      <c r="HEG679" s="303"/>
      <c r="HEH679" s="303"/>
      <c r="HEI679" s="303"/>
      <c r="HEJ679" s="303"/>
      <c r="HEK679" s="303"/>
      <c r="HEL679" s="303"/>
      <c r="HEM679" s="303"/>
      <c r="HEN679" s="303"/>
      <c r="HEO679" s="303"/>
      <c r="HEP679" s="303"/>
      <c r="HEQ679" s="303"/>
      <c r="HER679" s="303"/>
      <c r="HES679" s="303"/>
      <c r="HET679" s="303"/>
      <c r="HEU679" s="303"/>
      <c r="HEV679" s="303"/>
      <c r="HEW679" s="303"/>
      <c r="HEX679" s="303"/>
      <c r="HEY679" s="303"/>
      <c r="HEZ679" s="303"/>
      <c r="HFA679" s="303"/>
      <c r="HFB679" s="303"/>
      <c r="HFC679" s="303"/>
      <c r="HFD679" s="303"/>
      <c r="HFE679" s="303"/>
      <c r="HFF679" s="303"/>
      <c r="HFG679" s="303"/>
      <c r="HFH679" s="303"/>
      <c r="HFI679" s="303"/>
      <c r="HFJ679" s="303"/>
      <c r="HFK679" s="303"/>
      <c r="HFL679" s="303"/>
      <c r="HFM679" s="303"/>
      <c r="HFN679" s="303"/>
      <c r="HFO679" s="303"/>
      <c r="HFP679" s="303"/>
      <c r="HFQ679" s="303"/>
      <c r="HFR679" s="303"/>
      <c r="HFS679" s="303"/>
      <c r="HFT679" s="303"/>
      <c r="HFU679" s="303"/>
      <c r="HFV679" s="303"/>
      <c r="HFW679" s="303"/>
      <c r="HFX679" s="303"/>
      <c r="HFY679" s="303"/>
      <c r="HFZ679" s="303"/>
      <c r="HGA679" s="303"/>
      <c r="HGB679" s="303"/>
      <c r="HGC679" s="303"/>
      <c r="HGD679" s="303"/>
      <c r="HGE679" s="303"/>
      <c r="HGF679" s="303"/>
      <c r="HGG679" s="303"/>
      <c r="HGH679" s="303"/>
      <c r="HGI679" s="303"/>
      <c r="HGJ679" s="303"/>
      <c r="HGK679" s="303"/>
      <c r="HGL679" s="303"/>
      <c r="HGM679" s="303"/>
      <c r="HGN679" s="303"/>
      <c r="HGO679" s="303"/>
      <c r="HGP679" s="303"/>
      <c r="HGQ679" s="303"/>
      <c r="HGR679" s="303"/>
      <c r="HGS679" s="303"/>
      <c r="HGT679" s="303"/>
      <c r="HGU679" s="303"/>
      <c r="HGV679" s="303"/>
      <c r="HGW679" s="303"/>
      <c r="HGX679" s="303"/>
      <c r="HGY679" s="303"/>
      <c r="HGZ679" s="303"/>
      <c r="HHA679" s="303"/>
      <c r="HHB679" s="303"/>
      <c r="HHC679" s="303"/>
      <c r="HHD679" s="303"/>
      <c r="HHE679" s="303"/>
      <c r="HHF679" s="303"/>
      <c r="HHG679" s="303"/>
      <c r="HHH679" s="303"/>
      <c r="HHI679" s="303"/>
      <c r="HHJ679" s="303"/>
      <c r="HHK679" s="303"/>
      <c r="HHL679" s="303"/>
      <c r="HHM679" s="303"/>
      <c r="HHN679" s="303"/>
      <c r="HHO679" s="303"/>
      <c r="HHP679" s="303"/>
      <c r="HHQ679" s="303"/>
      <c r="HHR679" s="303"/>
      <c r="HHS679" s="303"/>
      <c r="HHT679" s="303"/>
      <c r="HHU679" s="303"/>
      <c r="HHV679" s="303"/>
      <c r="HHW679" s="303"/>
      <c r="HHX679" s="303"/>
      <c r="HHY679" s="303"/>
      <c r="HHZ679" s="303"/>
      <c r="HIA679" s="303"/>
      <c r="HIB679" s="303"/>
      <c r="HIC679" s="303"/>
      <c r="HID679" s="303"/>
      <c r="HIE679" s="303"/>
      <c r="HIF679" s="303"/>
      <c r="HIG679" s="303"/>
      <c r="HIH679" s="303"/>
      <c r="HII679" s="303"/>
      <c r="HIJ679" s="303"/>
      <c r="HIK679" s="303"/>
      <c r="HIL679" s="303"/>
      <c r="HIM679" s="303"/>
      <c r="HIN679" s="303"/>
      <c r="HIO679" s="303"/>
      <c r="HIP679" s="303"/>
      <c r="HIQ679" s="303"/>
      <c r="HIR679" s="303"/>
      <c r="HIS679" s="303"/>
      <c r="HIT679" s="303"/>
      <c r="HIU679" s="303"/>
      <c r="HIV679" s="303"/>
      <c r="HIW679" s="303"/>
      <c r="HIX679" s="303"/>
      <c r="HIY679" s="303"/>
      <c r="HIZ679" s="303"/>
      <c r="HJA679" s="303"/>
      <c r="HJB679" s="303"/>
      <c r="HJC679" s="303"/>
      <c r="HJD679" s="303"/>
      <c r="HJE679" s="303"/>
      <c r="HJF679" s="303"/>
      <c r="HJG679" s="303"/>
      <c r="HJH679" s="303"/>
      <c r="HJI679" s="303"/>
      <c r="HJJ679" s="303"/>
      <c r="HJK679" s="303"/>
      <c r="HJL679" s="303"/>
      <c r="HJM679" s="303"/>
      <c r="HJN679" s="303"/>
      <c r="HJO679" s="303"/>
      <c r="HJP679" s="303"/>
      <c r="HJQ679" s="303"/>
      <c r="HJR679" s="303"/>
      <c r="HJS679" s="303"/>
      <c r="HJT679" s="303"/>
      <c r="HJU679" s="303"/>
      <c r="HJV679" s="303"/>
      <c r="HJW679" s="303"/>
      <c r="HJX679" s="303"/>
      <c r="HJY679" s="303"/>
      <c r="HJZ679" s="303"/>
      <c r="HKA679" s="303"/>
      <c r="HKB679" s="303"/>
      <c r="HKC679" s="303"/>
      <c r="HKD679" s="303"/>
      <c r="HKE679" s="303"/>
      <c r="HKF679" s="303"/>
      <c r="HKG679" s="303"/>
      <c r="HKH679" s="303"/>
      <c r="HKI679" s="303"/>
      <c r="HKJ679" s="303"/>
      <c r="HKK679" s="303"/>
      <c r="HKL679" s="303"/>
      <c r="HKM679" s="303"/>
      <c r="HKN679" s="303"/>
      <c r="HKO679" s="303"/>
      <c r="HKP679" s="303"/>
      <c r="HKQ679" s="303"/>
      <c r="HKR679" s="303"/>
      <c r="HKS679" s="303"/>
      <c r="HKT679" s="303"/>
      <c r="HKU679" s="303"/>
      <c r="HKV679" s="303"/>
      <c r="HKW679" s="303"/>
      <c r="HKX679" s="303"/>
      <c r="HKY679" s="303"/>
      <c r="HKZ679" s="303"/>
      <c r="HLA679" s="303"/>
      <c r="HLB679" s="303"/>
      <c r="HLC679" s="303"/>
      <c r="HLD679" s="303"/>
      <c r="HLE679" s="303"/>
      <c r="HLF679" s="303"/>
      <c r="HLG679" s="303"/>
      <c r="HLH679" s="303"/>
      <c r="HLI679" s="303"/>
      <c r="HLJ679" s="303"/>
      <c r="HLK679" s="303"/>
      <c r="HLL679" s="303"/>
      <c r="HLM679" s="303"/>
      <c r="HLN679" s="303"/>
      <c r="HLO679" s="303"/>
      <c r="HLP679" s="303"/>
      <c r="HLQ679" s="303"/>
      <c r="HLR679" s="303"/>
      <c r="HLS679" s="303"/>
      <c r="HLT679" s="303"/>
      <c r="HLU679" s="303"/>
      <c r="HLV679" s="303"/>
      <c r="HLW679" s="303"/>
      <c r="HLX679" s="303"/>
      <c r="HLY679" s="303"/>
      <c r="HLZ679" s="303"/>
      <c r="HMA679" s="303"/>
      <c r="HMB679" s="303"/>
      <c r="HMC679" s="303"/>
      <c r="HMD679" s="303"/>
      <c r="HME679" s="303"/>
      <c r="HMF679" s="303"/>
      <c r="HMG679" s="303"/>
      <c r="HMH679" s="303"/>
      <c r="HMI679" s="303"/>
      <c r="HMJ679" s="303"/>
      <c r="HMK679" s="303"/>
      <c r="HML679" s="303"/>
      <c r="HMM679" s="303"/>
      <c r="HMN679" s="303"/>
      <c r="HMO679" s="303"/>
      <c r="HMP679" s="303"/>
      <c r="HMQ679" s="303"/>
      <c r="HMR679" s="303"/>
      <c r="HMS679" s="303"/>
      <c r="HMT679" s="303"/>
      <c r="HMU679" s="303"/>
      <c r="HMV679" s="303"/>
      <c r="HMW679" s="303"/>
      <c r="HMX679" s="303"/>
      <c r="HMY679" s="303"/>
      <c r="HMZ679" s="303"/>
      <c r="HNA679" s="303"/>
      <c r="HNB679" s="303"/>
      <c r="HNC679" s="303"/>
      <c r="HND679" s="303"/>
      <c r="HNE679" s="303"/>
      <c r="HNF679" s="303"/>
      <c r="HNG679" s="303"/>
      <c r="HNH679" s="303"/>
      <c r="HNI679" s="303"/>
      <c r="HNJ679" s="303"/>
      <c r="HNK679" s="303"/>
      <c r="HNL679" s="303"/>
      <c r="HNM679" s="303"/>
      <c r="HNN679" s="303"/>
      <c r="HNO679" s="303"/>
      <c r="HNP679" s="303"/>
      <c r="HNQ679" s="303"/>
      <c r="HNR679" s="303"/>
      <c r="HNS679" s="303"/>
      <c r="HNT679" s="303"/>
      <c r="HNU679" s="303"/>
      <c r="HNV679" s="303"/>
      <c r="HNW679" s="303"/>
      <c r="HNX679" s="303"/>
      <c r="HNY679" s="303"/>
      <c r="HNZ679" s="303"/>
      <c r="HOA679" s="303"/>
      <c r="HOB679" s="303"/>
      <c r="HOC679" s="303"/>
      <c r="HOD679" s="303"/>
      <c r="HOE679" s="303"/>
      <c r="HOF679" s="303"/>
      <c r="HOG679" s="303"/>
      <c r="HOH679" s="303"/>
      <c r="HOI679" s="303"/>
      <c r="HOJ679" s="303"/>
      <c r="HOK679" s="303"/>
      <c r="HOL679" s="303"/>
      <c r="HOM679" s="303"/>
      <c r="HON679" s="303"/>
      <c r="HOO679" s="303"/>
      <c r="HOP679" s="303"/>
      <c r="HOQ679" s="303"/>
      <c r="HOR679" s="303"/>
      <c r="HOS679" s="303"/>
      <c r="HOT679" s="303"/>
      <c r="HOU679" s="303"/>
      <c r="HOV679" s="303"/>
      <c r="HOW679" s="303"/>
      <c r="HOX679" s="303"/>
      <c r="HOY679" s="303"/>
      <c r="HOZ679" s="303"/>
      <c r="HPA679" s="303"/>
      <c r="HPB679" s="303"/>
      <c r="HPC679" s="303"/>
      <c r="HPD679" s="303"/>
      <c r="HPE679" s="303"/>
      <c r="HPF679" s="303"/>
      <c r="HPG679" s="303"/>
      <c r="HPH679" s="303"/>
      <c r="HPI679" s="303"/>
      <c r="HPJ679" s="303"/>
      <c r="HPK679" s="303"/>
      <c r="HPL679" s="303"/>
      <c r="HPM679" s="303"/>
      <c r="HPN679" s="303"/>
      <c r="HPO679" s="303"/>
      <c r="HPP679" s="303"/>
      <c r="HPQ679" s="303"/>
      <c r="HPR679" s="303"/>
      <c r="HPS679" s="303"/>
      <c r="HPT679" s="303"/>
      <c r="HPU679" s="303"/>
      <c r="HPV679" s="303"/>
      <c r="HPW679" s="303"/>
      <c r="HPX679" s="303"/>
      <c r="HPY679" s="303"/>
      <c r="HPZ679" s="303"/>
      <c r="HQA679" s="303"/>
      <c r="HQB679" s="303"/>
      <c r="HQC679" s="303"/>
      <c r="HQD679" s="303"/>
      <c r="HQE679" s="303"/>
      <c r="HQF679" s="303"/>
      <c r="HQG679" s="303"/>
      <c r="HQH679" s="303"/>
      <c r="HQI679" s="303"/>
      <c r="HQJ679" s="303"/>
      <c r="HQK679" s="303"/>
      <c r="HQL679" s="303"/>
      <c r="HQM679" s="303"/>
      <c r="HQN679" s="303"/>
      <c r="HQO679" s="303"/>
      <c r="HQP679" s="303"/>
      <c r="HQQ679" s="303"/>
      <c r="HQR679" s="303"/>
      <c r="HQS679" s="303"/>
      <c r="HQT679" s="303"/>
      <c r="HQU679" s="303"/>
      <c r="HQV679" s="303"/>
      <c r="HQW679" s="303"/>
      <c r="HQX679" s="303"/>
      <c r="HQY679" s="303"/>
      <c r="HQZ679" s="303"/>
      <c r="HRA679" s="303"/>
      <c r="HRB679" s="303"/>
      <c r="HRC679" s="303"/>
      <c r="HRD679" s="303"/>
      <c r="HRE679" s="303"/>
      <c r="HRF679" s="303"/>
      <c r="HRG679" s="303"/>
      <c r="HRH679" s="303"/>
      <c r="HRI679" s="303"/>
      <c r="HRJ679" s="303"/>
      <c r="HRK679" s="303"/>
      <c r="HRL679" s="303"/>
      <c r="HRM679" s="303"/>
      <c r="HRN679" s="303"/>
      <c r="HRO679" s="303"/>
      <c r="HRP679" s="303"/>
      <c r="HRQ679" s="303"/>
      <c r="HRR679" s="303"/>
      <c r="HRS679" s="303"/>
      <c r="HRT679" s="303"/>
      <c r="HRU679" s="303"/>
      <c r="HRV679" s="303"/>
      <c r="HRW679" s="303"/>
      <c r="HRX679" s="303"/>
      <c r="HRY679" s="303"/>
      <c r="HRZ679" s="303"/>
      <c r="HSA679" s="303"/>
      <c r="HSB679" s="303"/>
      <c r="HSC679" s="303"/>
      <c r="HSD679" s="303"/>
      <c r="HSE679" s="303"/>
      <c r="HSF679" s="303"/>
      <c r="HSG679" s="303"/>
      <c r="HSH679" s="303"/>
      <c r="HSI679" s="303"/>
      <c r="HSJ679" s="303"/>
      <c r="HSK679" s="303"/>
      <c r="HSL679" s="303"/>
      <c r="HSM679" s="303"/>
      <c r="HSN679" s="303"/>
      <c r="HSO679" s="303"/>
      <c r="HSP679" s="303"/>
      <c r="HSQ679" s="303"/>
      <c r="HSR679" s="303"/>
      <c r="HSS679" s="303"/>
      <c r="HST679" s="303"/>
      <c r="HSU679" s="303"/>
      <c r="HSV679" s="303"/>
      <c r="HSW679" s="303"/>
      <c r="HSX679" s="303"/>
      <c r="HSY679" s="303"/>
      <c r="HSZ679" s="303"/>
      <c r="HTA679" s="303"/>
      <c r="HTB679" s="303"/>
      <c r="HTC679" s="303"/>
      <c r="HTD679" s="303"/>
      <c r="HTE679" s="303"/>
      <c r="HTF679" s="303"/>
      <c r="HTG679" s="303"/>
      <c r="HTH679" s="303"/>
      <c r="HTI679" s="303"/>
      <c r="HTJ679" s="303"/>
      <c r="HTK679" s="303"/>
      <c r="HTL679" s="303"/>
      <c r="HTM679" s="303"/>
      <c r="HTN679" s="303"/>
      <c r="HTO679" s="303"/>
      <c r="HTP679" s="303"/>
      <c r="HTQ679" s="303"/>
      <c r="HTR679" s="303"/>
      <c r="HTS679" s="303"/>
      <c r="HTT679" s="303"/>
      <c r="HTU679" s="303"/>
      <c r="HTV679" s="303"/>
      <c r="HTW679" s="303"/>
      <c r="HTX679" s="303"/>
      <c r="HTY679" s="303"/>
      <c r="HTZ679" s="303"/>
      <c r="HUA679" s="303"/>
      <c r="HUB679" s="303"/>
      <c r="HUC679" s="303"/>
      <c r="HUD679" s="303"/>
      <c r="HUE679" s="303"/>
      <c r="HUF679" s="303"/>
      <c r="HUG679" s="303"/>
      <c r="HUH679" s="303"/>
      <c r="HUI679" s="303"/>
      <c r="HUJ679" s="303"/>
      <c r="HUK679" s="303"/>
      <c r="HUL679" s="303"/>
      <c r="HUM679" s="303"/>
      <c r="HUN679" s="303"/>
      <c r="HUO679" s="303"/>
      <c r="HUP679" s="303"/>
      <c r="HUQ679" s="303"/>
      <c r="HUR679" s="303"/>
      <c r="HUS679" s="303"/>
      <c r="HUT679" s="303"/>
      <c r="HUU679" s="303"/>
      <c r="HUV679" s="303"/>
      <c r="HUW679" s="303"/>
      <c r="HUX679" s="303"/>
      <c r="HUY679" s="303"/>
      <c r="HUZ679" s="303"/>
      <c r="HVA679" s="303"/>
      <c r="HVB679" s="303"/>
      <c r="HVC679" s="303"/>
      <c r="HVD679" s="303"/>
      <c r="HVE679" s="303"/>
      <c r="HVF679" s="303"/>
      <c r="HVG679" s="303"/>
      <c r="HVH679" s="303"/>
      <c r="HVI679" s="303"/>
      <c r="HVJ679" s="303"/>
      <c r="HVK679" s="303"/>
      <c r="HVL679" s="303"/>
      <c r="HVM679" s="303"/>
      <c r="HVN679" s="303"/>
      <c r="HVO679" s="303"/>
      <c r="HVP679" s="303"/>
      <c r="HVQ679" s="303"/>
      <c r="HVR679" s="303"/>
      <c r="HVS679" s="303"/>
      <c r="HVT679" s="303"/>
      <c r="HVU679" s="303"/>
      <c r="HVV679" s="303"/>
      <c r="HVW679" s="303"/>
      <c r="HVX679" s="303"/>
      <c r="HVY679" s="303"/>
      <c r="HVZ679" s="303"/>
      <c r="HWA679" s="303"/>
      <c r="HWB679" s="303"/>
      <c r="HWC679" s="303"/>
      <c r="HWD679" s="303"/>
      <c r="HWE679" s="303"/>
      <c r="HWF679" s="303"/>
      <c r="HWG679" s="303"/>
      <c r="HWH679" s="303"/>
      <c r="HWI679" s="303"/>
      <c r="HWJ679" s="303"/>
      <c r="HWK679" s="303"/>
      <c r="HWL679" s="303"/>
      <c r="HWM679" s="303"/>
      <c r="HWN679" s="303"/>
      <c r="HWO679" s="303"/>
      <c r="HWP679" s="303"/>
      <c r="HWQ679" s="303"/>
      <c r="HWR679" s="303"/>
      <c r="HWS679" s="303"/>
      <c r="HWT679" s="303"/>
      <c r="HWU679" s="303"/>
      <c r="HWV679" s="303"/>
      <c r="HWW679" s="303"/>
      <c r="HWX679" s="303"/>
      <c r="HWY679" s="303"/>
      <c r="HWZ679" s="303"/>
      <c r="HXA679" s="303"/>
      <c r="HXB679" s="303"/>
      <c r="HXC679" s="303"/>
      <c r="HXD679" s="303"/>
      <c r="HXE679" s="303"/>
      <c r="HXF679" s="303"/>
      <c r="HXG679" s="303"/>
      <c r="HXH679" s="303"/>
      <c r="HXI679" s="303"/>
      <c r="HXJ679" s="303"/>
      <c r="HXK679" s="303"/>
      <c r="HXL679" s="303"/>
      <c r="HXM679" s="303"/>
      <c r="HXN679" s="303"/>
      <c r="HXO679" s="303"/>
      <c r="HXP679" s="303"/>
      <c r="HXQ679" s="303"/>
      <c r="HXR679" s="303"/>
      <c r="HXS679" s="303"/>
      <c r="HXT679" s="303"/>
      <c r="HXU679" s="303"/>
      <c r="HXV679" s="303"/>
      <c r="HXW679" s="303"/>
      <c r="HXX679" s="303"/>
      <c r="HXY679" s="303"/>
      <c r="HXZ679" s="303"/>
      <c r="HYA679" s="303"/>
      <c r="HYB679" s="303"/>
      <c r="HYC679" s="303"/>
      <c r="HYD679" s="303"/>
      <c r="HYE679" s="303"/>
      <c r="HYF679" s="303"/>
      <c r="HYG679" s="303"/>
      <c r="HYH679" s="303"/>
      <c r="HYI679" s="303"/>
      <c r="HYJ679" s="303"/>
      <c r="HYK679" s="303"/>
      <c r="HYL679" s="303"/>
      <c r="HYM679" s="303"/>
      <c r="HYN679" s="303"/>
      <c r="HYO679" s="303"/>
      <c r="HYP679" s="303"/>
      <c r="HYQ679" s="303"/>
      <c r="HYR679" s="303"/>
      <c r="HYS679" s="303"/>
      <c r="HYT679" s="303"/>
      <c r="HYU679" s="303"/>
      <c r="HYV679" s="303"/>
      <c r="HYW679" s="303"/>
      <c r="HYX679" s="303"/>
      <c r="HYY679" s="303"/>
      <c r="HYZ679" s="303"/>
      <c r="HZA679" s="303"/>
      <c r="HZB679" s="303"/>
      <c r="HZC679" s="303"/>
      <c r="HZD679" s="303"/>
      <c r="HZE679" s="303"/>
      <c r="HZF679" s="303"/>
      <c r="HZG679" s="303"/>
      <c r="HZH679" s="303"/>
      <c r="HZI679" s="303"/>
      <c r="HZJ679" s="303"/>
      <c r="HZK679" s="303"/>
      <c r="HZL679" s="303"/>
      <c r="HZM679" s="303"/>
      <c r="HZN679" s="303"/>
      <c r="HZO679" s="303"/>
      <c r="HZP679" s="303"/>
      <c r="HZQ679" s="303"/>
      <c r="HZR679" s="303"/>
      <c r="HZS679" s="303"/>
      <c r="HZT679" s="303"/>
      <c r="HZU679" s="303"/>
      <c r="HZV679" s="303"/>
      <c r="HZW679" s="303"/>
      <c r="HZX679" s="303"/>
      <c r="HZY679" s="303"/>
      <c r="HZZ679" s="303"/>
      <c r="IAA679" s="303"/>
      <c r="IAB679" s="303"/>
      <c r="IAC679" s="303"/>
      <c r="IAD679" s="303"/>
      <c r="IAE679" s="303"/>
      <c r="IAF679" s="303"/>
      <c r="IAG679" s="303"/>
      <c r="IAH679" s="303"/>
      <c r="IAI679" s="303"/>
      <c r="IAJ679" s="303"/>
      <c r="IAK679" s="303"/>
      <c r="IAL679" s="303"/>
      <c r="IAM679" s="303"/>
      <c r="IAN679" s="303"/>
      <c r="IAO679" s="303"/>
      <c r="IAP679" s="303"/>
      <c r="IAQ679" s="303"/>
      <c r="IAR679" s="303"/>
      <c r="IAS679" s="303"/>
      <c r="IAT679" s="303"/>
      <c r="IAU679" s="303"/>
      <c r="IAV679" s="303"/>
      <c r="IAW679" s="303"/>
      <c r="IAX679" s="303"/>
      <c r="IAY679" s="303"/>
      <c r="IAZ679" s="303"/>
      <c r="IBA679" s="303"/>
      <c r="IBB679" s="303"/>
      <c r="IBC679" s="303"/>
      <c r="IBD679" s="303"/>
      <c r="IBE679" s="303"/>
      <c r="IBF679" s="303"/>
      <c r="IBG679" s="303"/>
      <c r="IBH679" s="303"/>
      <c r="IBI679" s="303"/>
      <c r="IBJ679" s="303"/>
      <c r="IBK679" s="303"/>
      <c r="IBL679" s="303"/>
      <c r="IBM679" s="303"/>
      <c r="IBN679" s="303"/>
      <c r="IBO679" s="303"/>
      <c r="IBP679" s="303"/>
      <c r="IBQ679" s="303"/>
      <c r="IBR679" s="303"/>
      <c r="IBS679" s="303"/>
      <c r="IBT679" s="303"/>
      <c r="IBU679" s="303"/>
      <c r="IBV679" s="303"/>
      <c r="IBW679" s="303"/>
      <c r="IBX679" s="303"/>
      <c r="IBY679" s="303"/>
      <c r="IBZ679" s="303"/>
      <c r="ICA679" s="303"/>
      <c r="ICB679" s="303"/>
      <c r="ICC679" s="303"/>
      <c r="ICD679" s="303"/>
      <c r="ICE679" s="303"/>
      <c r="ICF679" s="303"/>
      <c r="ICG679" s="303"/>
      <c r="ICH679" s="303"/>
      <c r="ICI679" s="303"/>
      <c r="ICJ679" s="303"/>
      <c r="ICK679" s="303"/>
      <c r="ICL679" s="303"/>
      <c r="ICM679" s="303"/>
      <c r="ICN679" s="303"/>
      <c r="ICO679" s="303"/>
      <c r="ICP679" s="303"/>
      <c r="ICQ679" s="303"/>
      <c r="ICR679" s="303"/>
      <c r="ICS679" s="303"/>
      <c r="ICT679" s="303"/>
      <c r="ICU679" s="303"/>
      <c r="ICV679" s="303"/>
      <c r="ICW679" s="303"/>
      <c r="ICX679" s="303"/>
      <c r="ICY679" s="303"/>
      <c r="ICZ679" s="303"/>
      <c r="IDA679" s="303"/>
      <c r="IDB679" s="303"/>
      <c r="IDC679" s="303"/>
      <c r="IDD679" s="303"/>
      <c r="IDE679" s="303"/>
      <c r="IDF679" s="303"/>
      <c r="IDG679" s="303"/>
      <c r="IDH679" s="303"/>
      <c r="IDI679" s="303"/>
      <c r="IDJ679" s="303"/>
      <c r="IDK679" s="303"/>
      <c r="IDL679" s="303"/>
      <c r="IDM679" s="303"/>
      <c r="IDN679" s="303"/>
      <c r="IDO679" s="303"/>
      <c r="IDP679" s="303"/>
      <c r="IDQ679" s="303"/>
      <c r="IDR679" s="303"/>
      <c r="IDS679" s="303"/>
      <c r="IDT679" s="303"/>
      <c r="IDU679" s="303"/>
      <c r="IDV679" s="303"/>
      <c r="IDW679" s="303"/>
      <c r="IDX679" s="303"/>
      <c r="IDY679" s="303"/>
      <c r="IDZ679" s="303"/>
      <c r="IEA679" s="303"/>
      <c r="IEB679" s="303"/>
      <c r="IEC679" s="303"/>
      <c r="IED679" s="303"/>
      <c r="IEE679" s="303"/>
      <c r="IEF679" s="303"/>
      <c r="IEG679" s="303"/>
      <c r="IEH679" s="303"/>
      <c r="IEI679" s="303"/>
      <c r="IEJ679" s="303"/>
      <c r="IEK679" s="303"/>
      <c r="IEL679" s="303"/>
      <c r="IEM679" s="303"/>
      <c r="IEN679" s="303"/>
      <c r="IEO679" s="303"/>
      <c r="IEP679" s="303"/>
      <c r="IEQ679" s="303"/>
      <c r="IER679" s="303"/>
      <c r="IES679" s="303"/>
      <c r="IET679" s="303"/>
      <c r="IEU679" s="303"/>
      <c r="IEV679" s="303"/>
      <c r="IEW679" s="303"/>
      <c r="IEX679" s="303"/>
      <c r="IEY679" s="303"/>
      <c r="IEZ679" s="303"/>
      <c r="IFA679" s="303"/>
      <c r="IFB679" s="303"/>
      <c r="IFC679" s="303"/>
      <c r="IFD679" s="303"/>
      <c r="IFE679" s="303"/>
      <c r="IFF679" s="303"/>
      <c r="IFG679" s="303"/>
      <c r="IFH679" s="303"/>
      <c r="IFI679" s="303"/>
      <c r="IFJ679" s="303"/>
      <c r="IFK679" s="303"/>
      <c r="IFL679" s="303"/>
      <c r="IFM679" s="303"/>
      <c r="IFN679" s="303"/>
      <c r="IFO679" s="303"/>
      <c r="IFP679" s="303"/>
      <c r="IFQ679" s="303"/>
      <c r="IFR679" s="303"/>
      <c r="IFS679" s="303"/>
      <c r="IFT679" s="303"/>
      <c r="IFU679" s="303"/>
      <c r="IFV679" s="303"/>
      <c r="IFW679" s="303"/>
      <c r="IFX679" s="303"/>
      <c r="IFY679" s="303"/>
      <c r="IFZ679" s="303"/>
      <c r="IGA679" s="303"/>
      <c r="IGB679" s="303"/>
      <c r="IGC679" s="303"/>
      <c r="IGD679" s="303"/>
      <c r="IGE679" s="303"/>
      <c r="IGF679" s="303"/>
      <c r="IGG679" s="303"/>
      <c r="IGH679" s="303"/>
      <c r="IGI679" s="303"/>
      <c r="IGJ679" s="303"/>
      <c r="IGK679" s="303"/>
      <c r="IGL679" s="303"/>
      <c r="IGM679" s="303"/>
      <c r="IGN679" s="303"/>
      <c r="IGO679" s="303"/>
      <c r="IGP679" s="303"/>
      <c r="IGQ679" s="303"/>
      <c r="IGR679" s="303"/>
      <c r="IGS679" s="303"/>
      <c r="IGT679" s="303"/>
      <c r="IGU679" s="303"/>
      <c r="IGV679" s="303"/>
      <c r="IGW679" s="303"/>
      <c r="IGX679" s="303"/>
      <c r="IGY679" s="303"/>
      <c r="IGZ679" s="303"/>
      <c r="IHA679" s="303"/>
      <c r="IHB679" s="303"/>
      <c r="IHC679" s="303"/>
      <c r="IHD679" s="303"/>
      <c r="IHE679" s="303"/>
      <c r="IHF679" s="303"/>
      <c r="IHG679" s="303"/>
      <c r="IHH679" s="303"/>
      <c r="IHI679" s="303"/>
      <c r="IHJ679" s="303"/>
      <c r="IHK679" s="303"/>
      <c r="IHL679" s="303"/>
      <c r="IHM679" s="303"/>
      <c r="IHN679" s="303"/>
      <c r="IHO679" s="303"/>
      <c r="IHP679" s="303"/>
      <c r="IHQ679" s="303"/>
      <c r="IHR679" s="303"/>
      <c r="IHS679" s="303"/>
      <c r="IHT679" s="303"/>
      <c r="IHU679" s="303"/>
      <c r="IHV679" s="303"/>
      <c r="IHW679" s="303"/>
      <c r="IHX679" s="303"/>
      <c r="IHY679" s="303"/>
      <c r="IHZ679" s="303"/>
      <c r="IIA679" s="303"/>
      <c r="IIB679" s="303"/>
      <c r="IIC679" s="303"/>
      <c r="IID679" s="303"/>
      <c r="IIE679" s="303"/>
      <c r="IIF679" s="303"/>
      <c r="IIG679" s="303"/>
      <c r="IIH679" s="303"/>
      <c r="III679" s="303"/>
      <c r="IIJ679" s="303"/>
      <c r="IIK679" s="303"/>
      <c r="IIL679" s="303"/>
      <c r="IIM679" s="303"/>
      <c r="IIN679" s="303"/>
      <c r="IIO679" s="303"/>
      <c r="IIP679" s="303"/>
      <c r="IIQ679" s="303"/>
      <c r="IIR679" s="303"/>
      <c r="IIS679" s="303"/>
      <c r="IIT679" s="303"/>
      <c r="IIU679" s="303"/>
      <c r="IIV679" s="303"/>
      <c r="IIW679" s="303"/>
      <c r="IIX679" s="303"/>
      <c r="IIY679" s="303"/>
      <c r="IIZ679" s="303"/>
      <c r="IJA679" s="303"/>
      <c r="IJB679" s="303"/>
      <c r="IJC679" s="303"/>
      <c r="IJD679" s="303"/>
      <c r="IJE679" s="303"/>
      <c r="IJF679" s="303"/>
      <c r="IJG679" s="303"/>
      <c r="IJH679" s="303"/>
      <c r="IJI679" s="303"/>
      <c r="IJJ679" s="303"/>
      <c r="IJK679" s="303"/>
      <c r="IJL679" s="303"/>
      <c r="IJM679" s="303"/>
      <c r="IJN679" s="303"/>
      <c r="IJO679" s="303"/>
      <c r="IJP679" s="303"/>
      <c r="IJQ679" s="303"/>
      <c r="IJR679" s="303"/>
      <c r="IJS679" s="303"/>
      <c r="IJT679" s="303"/>
      <c r="IJU679" s="303"/>
      <c r="IJV679" s="303"/>
      <c r="IJW679" s="303"/>
      <c r="IJX679" s="303"/>
      <c r="IJY679" s="303"/>
      <c r="IJZ679" s="303"/>
      <c r="IKA679" s="303"/>
      <c r="IKB679" s="303"/>
      <c r="IKC679" s="303"/>
      <c r="IKD679" s="303"/>
      <c r="IKE679" s="303"/>
      <c r="IKF679" s="303"/>
      <c r="IKG679" s="303"/>
      <c r="IKH679" s="303"/>
      <c r="IKI679" s="303"/>
      <c r="IKJ679" s="303"/>
      <c r="IKK679" s="303"/>
      <c r="IKL679" s="303"/>
      <c r="IKM679" s="303"/>
      <c r="IKN679" s="303"/>
      <c r="IKO679" s="303"/>
      <c r="IKP679" s="303"/>
      <c r="IKQ679" s="303"/>
      <c r="IKR679" s="303"/>
      <c r="IKS679" s="303"/>
      <c r="IKT679" s="303"/>
      <c r="IKU679" s="303"/>
      <c r="IKV679" s="303"/>
      <c r="IKW679" s="303"/>
      <c r="IKX679" s="303"/>
      <c r="IKY679" s="303"/>
      <c r="IKZ679" s="303"/>
      <c r="ILA679" s="303"/>
      <c r="ILB679" s="303"/>
      <c r="ILC679" s="303"/>
      <c r="ILD679" s="303"/>
      <c r="ILE679" s="303"/>
      <c r="ILF679" s="303"/>
      <c r="ILG679" s="303"/>
      <c r="ILH679" s="303"/>
      <c r="ILI679" s="303"/>
      <c r="ILJ679" s="303"/>
      <c r="ILK679" s="303"/>
      <c r="ILL679" s="303"/>
      <c r="ILM679" s="303"/>
      <c r="ILN679" s="303"/>
      <c r="ILO679" s="303"/>
      <c r="ILP679" s="303"/>
      <c r="ILQ679" s="303"/>
      <c r="ILR679" s="303"/>
      <c r="ILS679" s="303"/>
      <c r="ILT679" s="303"/>
      <c r="ILU679" s="303"/>
      <c r="ILV679" s="303"/>
      <c r="ILW679" s="303"/>
      <c r="ILX679" s="303"/>
      <c r="ILY679" s="303"/>
      <c r="ILZ679" s="303"/>
      <c r="IMA679" s="303"/>
      <c r="IMB679" s="303"/>
      <c r="IMC679" s="303"/>
      <c r="IMD679" s="303"/>
      <c r="IME679" s="303"/>
      <c r="IMF679" s="303"/>
      <c r="IMG679" s="303"/>
      <c r="IMH679" s="303"/>
      <c r="IMI679" s="303"/>
      <c r="IMJ679" s="303"/>
      <c r="IMK679" s="303"/>
      <c r="IML679" s="303"/>
      <c r="IMM679" s="303"/>
      <c r="IMN679" s="303"/>
      <c r="IMO679" s="303"/>
      <c r="IMP679" s="303"/>
      <c r="IMQ679" s="303"/>
      <c r="IMR679" s="303"/>
      <c r="IMS679" s="303"/>
      <c r="IMT679" s="303"/>
      <c r="IMU679" s="303"/>
      <c r="IMV679" s="303"/>
      <c r="IMW679" s="303"/>
      <c r="IMX679" s="303"/>
      <c r="IMY679" s="303"/>
      <c r="IMZ679" s="303"/>
      <c r="INA679" s="303"/>
      <c r="INB679" s="303"/>
      <c r="INC679" s="303"/>
      <c r="IND679" s="303"/>
      <c r="INE679" s="303"/>
      <c r="INF679" s="303"/>
      <c r="ING679" s="303"/>
      <c r="INH679" s="303"/>
      <c r="INI679" s="303"/>
      <c r="INJ679" s="303"/>
      <c r="INK679" s="303"/>
      <c r="INL679" s="303"/>
      <c r="INM679" s="303"/>
      <c r="INN679" s="303"/>
      <c r="INO679" s="303"/>
      <c r="INP679" s="303"/>
      <c r="INQ679" s="303"/>
      <c r="INR679" s="303"/>
      <c r="INS679" s="303"/>
      <c r="INT679" s="303"/>
      <c r="INU679" s="303"/>
      <c r="INV679" s="303"/>
      <c r="INW679" s="303"/>
      <c r="INX679" s="303"/>
      <c r="INY679" s="303"/>
      <c r="INZ679" s="303"/>
      <c r="IOA679" s="303"/>
      <c r="IOB679" s="303"/>
      <c r="IOC679" s="303"/>
      <c r="IOD679" s="303"/>
      <c r="IOE679" s="303"/>
      <c r="IOF679" s="303"/>
      <c r="IOG679" s="303"/>
      <c r="IOH679" s="303"/>
      <c r="IOI679" s="303"/>
      <c r="IOJ679" s="303"/>
      <c r="IOK679" s="303"/>
      <c r="IOL679" s="303"/>
      <c r="IOM679" s="303"/>
      <c r="ION679" s="303"/>
      <c r="IOO679" s="303"/>
      <c r="IOP679" s="303"/>
      <c r="IOQ679" s="303"/>
      <c r="IOR679" s="303"/>
      <c r="IOS679" s="303"/>
      <c r="IOT679" s="303"/>
      <c r="IOU679" s="303"/>
      <c r="IOV679" s="303"/>
      <c r="IOW679" s="303"/>
      <c r="IOX679" s="303"/>
      <c r="IOY679" s="303"/>
      <c r="IOZ679" s="303"/>
      <c r="IPA679" s="303"/>
      <c r="IPB679" s="303"/>
      <c r="IPC679" s="303"/>
      <c r="IPD679" s="303"/>
      <c r="IPE679" s="303"/>
      <c r="IPF679" s="303"/>
      <c r="IPG679" s="303"/>
      <c r="IPH679" s="303"/>
      <c r="IPI679" s="303"/>
      <c r="IPJ679" s="303"/>
      <c r="IPK679" s="303"/>
      <c r="IPL679" s="303"/>
      <c r="IPM679" s="303"/>
      <c r="IPN679" s="303"/>
      <c r="IPO679" s="303"/>
      <c r="IPP679" s="303"/>
      <c r="IPQ679" s="303"/>
      <c r="IPR679" s="303"/>
      <c r="IPS679" s="303"/>
      <c r="IPT679" s="303"/>
      <c r="IPU679" s="303"/>
      <c r="IPV679" s="303"/>
      <c r="IPW679" s="303"/>
      <c r="IPX679" s="303"/>
      <c r="IPY679" s="303"/>
      <c r="IPZ679" s="303"/>
      <c r="IQA679" s="303"/>
      <c r="IQB679" s="303"/>
      <c r="IQC679" s="303"/>
      <c r="IQD679" s="303"/>
      <c r="IQE679" s="303"/>
      <c r="IQF679" s="303"/>
      <c r="IQG679" s="303"/>
      <c r="IQH679" s="303"/>
      <c r="IQI679" s="303"/>
      <c r="IQJ679" s="303"/>
      <c r="IQK679" s="303"/>
      <c r="IQL679" s="303"/>
      <c r="IQM679" s="303"/>
      <c r="IQN679" s="303"/>
      <c r="IQO679" s="303"/>
      <c r="IQP679" s="303"/>
      <c r="IQQ679" s="303"/>
      <c r="IQR679" s="303"/>
      <c r="IQS679" s="303"/>
      <c r="IQT679" s="303"/>
      <c r="IQU679" s="303"/>
      <c r="IQV679" s="303"/>
      <c r="IQW679" s="303"/>
      <c r="IQX679" s="303"/>
      <c r="IQY679" s="303"/>
      <c r="IQZ679" s="303"/>
      <c r="IRA679" s="303"/>
      <c r="IRB679" s="303"/>
      <c r="IRC679" s="303"/>
      <c r="IRD679" s="303"/>
      <c r="IRE679" s="303"/>
      <c r="IRF679" s="303"/>
      <c r="IRG679" s="303"/>
      <c r="IRH679" s="303"/>
      <c r="IRI679" s="303"/>
      <c r="IRJ679" s="303"/>
      <c r="IRK679" s="303"/>
      <c r="IRL679" s="303"/>
      <c r="IRM679" s="303"/>
      <c r="IRN679" s="303"/>
      <c r="IRO679" s="303"/>
      <c r="IRP679" s="303"/>
      <c r="IRQ679" s="303"/>
      <c r="IRR679" s="303"/>
      <c r="IRS679" s="303"/>
      <c r="IRT679" s="303"/>
      <c r="IRU679" s="303"/>
      <c r="IRV679" s="303"/>
      <c r="IRW679" s="303"/>
      <c r="IRX679" s="303"/>
      <c r="IRY679" s="303"/>
      <c r="IRZ679" s="303"/>
      <c r="ISA679" s="303"/>
      <c r="ISB679" s="303"/>
      <c r="ISC679" s="303"/>
      <c r="ISD679" s="303"/>
      <c r="ISE679" s="303"/>
      <c r="ISF679" s="303"/>
      <c r="ISG679" s="303"/>
      <c r="ISH679" s="303"/>
      <c r="ISI679" s="303"/>
      <c r="ISJ679" s="303"/>
      <c r="ISK679" s="303"/>
      <c r="ISL679" s="303"/>
      <c r="ISM679" s="303"/>
      <c r="ISN679" s="303"/>
      <c r="ISO679" s="303"/>
      <c r="ISP679" s="303"/>
      <c r="ISQ679" s="303"/>
      <c r="ISR679" s="303"/>
      <c r="ISS679" s="303"/>
      <c r="IST679" s="303"/>
      <c r="ISU679" s="303"/>
      <c r="ISV679" s="303"/>
      <c r="ISW679" s="303"/>
      <c r="ISX679" s="303"/>
      <c r="ISY679" s="303"/>
      <c r="ISZ679" s="303"/>
      <c r="ITA679" s="303"/>
      <c r="ITB679" s="303"/>
      <c r="ITC679" s="303"/>
      <c r="ITD679" s="303"/>
      <c r="ITE679" s="303"/>
      <c r="ITF679" s="303"/>
      <c r="ITG679" s="303"/>
      <c r="ITH679" s="303"/>
      <c r="ITI679" s="303"/>
      <c r="ITJ679" s="303"/>
      <c r="ITK679" s="303"/>
      <c r="ITL679" s="303"/>
      <c r="ITM679" s="303"/>
      <c r="ITN679" s="303"/>
      <c r="ITO679" s="303"/>
      <c r="ITP679" s="303"/>
      <c r="ITQ679" s="303"/>
      <c r="ITR679" s="303"/>
      <c r="ITS679" s="303"/>
      <c r="ITT679" s="303"/>
      <c r="ITU679" s="303"/>
      <c r="ITV679" s="303"/>
      <c r="ITW679" s="303"/>
      <c r="ITX679" s="303"/>
      <c r="ITY679" s="303"/>
      <c r="ITZ679" s="303"/>
      <c r="IUA679" s="303"/>
      <c r="IUB679" s="303"/>
      <c r="IUC679" s="303"/>
      <c r="IUD679" s="303"/>
      <c r="IUE679" s="303"/>
      <c r="IUF679" s="303"/>
      <c r="IUG679" s="303"/>
      <c r="IUH679" s="303"/>
      <c r="IUI679" s="303"/>
      <c r="IUJ679" s="303"/>
      <c r="IUK679" s="303"/>
      <c r="IUL679" s="303"/>
      <c r="IUM679" s="303"/>
      <c r="IUN679" s="303"/>
      <c r="IUO679" s="303"/>
      <c r="IUP679" s="303"/>
      <c r="IUQ679" s="303"/>
      <c r="IUR679" s="303"/>
      <c r="IUS679" s="303"/>
      <c r="IUT679" s="303"/>
      <c r="IUU679" s="303"/>
      <c r="IUV679" s="303"/>
      <c r="IUW679" s="303"/>
      <c r="IUX679" s="303"/>
      <c r="IUY679" s="303"/>
      <c r="IUZ679" s="303"/>
      <c r="IVA679" s="303"/>
      <c r="IVB679" s="303"/>
      <c r="IVC679" s="303"/>
      <c r="IVD679" s="303"/>
      <c r="IVE679" s="303"/>
      <c r="IVF679" s="303"/>
      <c r="IVG679" s="303"/>
      <c r="IVH679" s="303"/>
      <c r="IVI679" s="303"/>
      <c r="IVJ679" s="303"/>
      <c r="IVK679" s="303"/>
      <c r="IVL679" s="303"/>
      <c r="IVM679" s="303"/>
      <c r="IVN679" s="303"/>
      <c r="IVO679" s="303"/>
      <c r="IVP679" s="303"/>
      <c r="IVQ679" s="303"/>
      <c r="IVR679" s="303"/>
      <c r="IVS679" s="303"/>
      <c r="IVT679" s="303"/>
      <c r="IVU679" s="303"/>
      <c r="IVV679" s="303"/>
      <c r="IVW679" s="303"/>
      <c r="IVX679" s="303"/>
      <c r="IVY679" s="303"/>
      <c r="IVZ679" s="303"/>
      <c r="IWA679" s="303"/>
      <c r="IWB679" s="303"/>
      <c r="IWC679" s="303"/>
      <c r="IWD679" s="303"/>
      <c r="IWE679" s="303"/>
      <c r="IWF679" s="303"/>
      <c r="IWG679" s="303"/>
      <c r="IWH679" s="303"/>
      <c r="IWI679" s="303"/>
      <c r="IWJ679" s="303"/>
      <c r="IWK679" s="303"/>
      <c r="IWL679" s="303"/>
      <c r="IWM679" s="303"/>
      <c r="IWN679" s="303"/>
      <c r="IWO679" s="303"/>
      <c r="IWP679" s="303"/>
      <c r="IWQ679" s="303"/>
      <c r="IWR679" s="303"/>
      <c r="IWS679" s="303"/>
      <c r="IWT679" s="303"/>
      <c r="IWU679" s="303"/>
      <c r="IWV679" s="303"/>
      <c r="IWW679" s="303"/>
      <c r="IWX679" s="303"/>
      <c r="IWY679" s="303"/>
      <c r="IWZ679" s="303"/>
      <c r="IXA679" s="303"/>
      <c r="IXB679" s="303"/>
      <c r="IXC679" s="303"/>
      <c r="IXD679" s="303"/>
      <c r="IXE679" s="303"/>
      <c r="IXF679" s="303"/>
      <c r="IXG679" s="303"/>
      <c r="IXH679" s="303"/>
      <c r="IXI679" s="303"/>
      <c r="IXJ679" s="303"/>
      <c r="IXK679" s="303"/>
      <c r="IXL679" s="303"/>
      <c r="IXM679" s="303"/>
      <c r="IXN679" s="303"/>
      <c r="IXO679" s="303"/>
      <c r="IXP679" s="303"/>
      <c r="IXQ679" s="303"/>
      <c r="IXR679" s="303"/>
      <c r="IXS679" s="303"/>
      <c r="IXT679" s="303"/>
      <c r="IXU679" s="303"/>
      <c r="IXV679" s="303"/>
      <c r="IXW679" s="303"/>
      <c r="IXX679" s="303"/>
      <c r="IXY679" s="303"/>
      <c r="IXZ679" s="303"/>
      <c r="IYA679" s="303"/>
      <c r="IYB679" s="303"/>
      <c r="IYC679" s="303"/>
      <c r="IYD679" s="303"/>
      <c r="IYE679" s="303"/>
      <c r="IYF679" s="303"/>
      <c r="IYG679" s="303"/>
      <c r="IYH679" s="303"/>
      <c r="IYI679" s="303"/>
      <c r="IYJ679" s="303"/>
      <c r="IYK679" s="303"/>
      <c r="IYL679" s="303"/>
      <c r="IYM679" s="303"/>
      <c r="IYN679" s="303"/>
      <c r="IYO679" s="303"/>
      <c r="IYP679" s="303"/>
      <c r="IYQ679" s="303"/>
      <c r="IYR679" s="303"/>
      <c r="IYS679" s="303"/>
      <c r="IYT679" s="303"/>
      <c r="IYU679" s="303"/>
      <c r="IYV679" s="303"/>
      <c r="IYW679" s="303"/>
      <c r="IYX679" s="303"/>
      <c r="IYY679" s="303"/>
      <c r="IYZ679" s="303"/>
      <c r="IZA679" s="303"/>
      <c r="IZB679" s="303"/>
      <c r="IZC679" s="303"/>
      <c r="IZD679" s="303"/>
      <c r="IZE679" s="303"/>
      <c r="IZF679" s="303"/>
      <c r="IZG679" s="303"/>
      <c r="IZH679" s="303"/>
      <c r="IZI679" s="303"/>
      <c r="IZJ679" s="303"/>
      <c r="IZK679" s="303"/>
      <c r="IZL679" s="303"/>
      <c r="IZM679" s="303"/>
      <c r="IZN679" s="303"/>
      <c r="IZO679" s="303"/>
      <c r="IZP679" s="303"/>
      <c r="IZQ679" s="303"/>
      <c r="IZR679" s="303"/>
      <c r="IZS679" s="303"/>
      <c r="IZT679" s="303"/>
      <c r="IZU679" s="303"/>
      <c r="IZV679" s="303"/>
      <c r="IZW679" s="303"/>
      <c r="IZX679" s="303"/>
      <c r="IZY679" s="303"/>
      <c r="IZZ679" s="303"/>
      <c r="JAA679" s="303"/>
      <c r="JAB679" s="303"/>
      <c r="JAC679" s="303"/>
      <c r="JAD679" s="303"/>
      <c r="JAE679" s="303"/>
      <c r="JAF679" s="303"/>
      <c r="JAG679" s="303"/>
      <c r="JAH679" s="303"/>
      <c r="JAI679" s="303"/>
      <c r="JAJ679" s="303"/>
      <c r="JAK679" s="303"/>
      <c r="JAL679" s="303"/>
      <c r="JAM679" s="303"/>
      <c r="JAN679" s="303"/>
      <c r="JAO679" s="303"/>
      <c r="JAP679" s="303"/>
      <c r="JAQ679" s="303"/>
      <c r="JAR679" s="303"/>
      <c r="JAS679" s="303"/>
      <c r="JAT679" s="303"/>
      <c r="JAU679" s="303"/>
      <c r="JAV679" s="303"/>
      <c r="JAW679" s="303"/>
      <c r="JAX679" s="303"/>
      <c r="JAY679" s="303"/>
      <c r="JAZ679" s="303"/>
      <c r="JBA679" s="303"/>
      <c r="JBB679" s="303"/>
      <c r="JBC679" s="303"/>
      <c r="JBD679" s="303"/>
      <c r="JBE679" s="303"/>
      <c r="JBF679" s="303"/>
      <c r="JBG679" s="303"/>
      <c r="JBH679" s="303"/>
      <c r="JBI679" s="303"/>
      <c r="JBJ679" s="303"/>
      <c r="JBK679" s="303"/>
      <c r="JBL679" s="303"/>
      <c r="JBM679" s="303"/>
      <c r="JBN679" s="303"/>
      <c r="JBO679" s="303"/>
      <c r="JBP679" s="303"/>
      <c r="JBQ679" s="303"/>
      <c r="JBR679" s="303"/>
      <c r="JBS679" s="303"/>
      <c r="JBT679" s="303"/>
      <c r="JBU679" s="303"/>
      <c r="JBV679" s="303"/>
      <c r="JBW679" s="303"/>
      <c r="JBX679" s="303"/>
      <c r="JBY679" s="303"/>
      <c r="JBZ679" s="303"/>
      <c r="JCA679" s="303"/>
      <c r="JCB679" s="303"/>
      <c r="JCC679" s="303"/>
      <c r="JCD679" s="303"/>
      <c r="JCE679" s="303"/>
      <c r="JCF679" s="303"/>
      <c r="JCG679" s="303"/>
      <c r="JCH679" s="303"/>
      <c r="JCI679" s="303"/>
      <c r="JCJ679" s="303"/>
      <c r="JCK679" s="303"/>
      <c r="JCL679" s="303"/>
      <c r="JCM679" s="303"/>
      <c r="JCN679" s="303"/>
      <c r="JCO679" s="303"/>
      <c r="JCP679" s="303"/>
      <c r="JCQ679" s="303"/>
      <c r="JCR679" s="303"/>
      <c r="JCS679" s="303"/>
      <c r="JCT679" s="303"/>
      <c r="JCU679" s="303"/>
      <c r="JCV679" s="303"/>
      <c r="JCW679" s="303"/>
      <c r="JCX679" s="303"/>
      <c r="JCY679" s="303"/>
      <c r="JCZ679" s="303"/>
      <c r="JDA679" s="303"/>
      <c r="JDB679" s="303"/>
      <c r="JDC679" s="303"/>
      <c r="JDD679" s="303"/>
      <c r="JDE679" s="303"/>
      <c r="JDF679" s="303"/>
      <c r="JDG679" s="303"/>
      <c r="JDH679" s="303"/>
      <c r="JDI679" s="303"/>
      <c r="JDJ679" s="303"/>
      <c r="JDK679" s="303"/>
      <c r="JDL679" s="303"/>
      <c r="JDM679" s="303"/>
      <c r="JDN679" s="303"/>
      <c r="JDO679" s="303"/>
      <c r="JDP679" s="303"/>
      <c r="JDQ679" s="303"/>
      <c r="JDR679" s="303"/>
      <c r="JDS679" s="303"/>
      <c r="JDT679" s="303"/>
      <c r="JDU679" s="303"/>
      <c r="JDV679" s="303"/>
      <c r="JDW679" s="303"/>
      <c r="JDX679" s="303"/>
      <c r="JDY679" s="303"/>
      <c r="JDZ679" s="303"/>
      <c r="JEA679" s="303"/>
      <c r="JEB679" s="303"/>
      <c r="JEC679" s="303"/>
      <c r="JED679" s="303"/>
      <c r="JEE679" s="303"/>
      <c r="JEF679" s="303"/>
      <c r="JEG679" s="303"/>
      <c r="JEH679" s="303"/>
      <c r="JEI679" s="303"/>
      <c r="JEJ679" s="303"/>
      <c r="JEK679" s="303"/>
      <c r="JEL679" s="303"/>
      <c r="JEM679" s="303"/>
      <c r="JEN679" s="303"/>
      <c r="JEO679" s="303"/>
      <c r="JEP679" s="303"/>
      <c r="JEQ679" s="303"/>
      <c r="JER679" s="303"/>
      <c r="JES679" s="303"/>
      <c r="JET679" s="303"/>
      <c r="JEU679" s="303"/>
      <c r="JEV679" s="303"/>
      <c r="JEW679" s="303"/>
      <c r="JEX679" s="303"/>
      <c r="JEY679" s="303"/>
      <c r="JEZ679" s="303"/>
      <c r="JFA679" s="303"/>
      <c r="JFB679" s="303"/>
      <c r="JFC679" s="303"/>
      <c r="JFD679" s="303"/>
      <c r="JFE679" s="303"/>
      <c r="JFF679" s="303"/>
      <c r="JFG679" s="303"/>
      <c r="JFH679" s="303"/>
      <c r="JFI679" s="303"/>
      <c r="JFJ679" s="303"/>
      <c r="JFK679" s="303"/>
      <c r="JFL679" s="303"/>
      <c r="JFM679" s="303"/>
      <c r="JFN679" s="303"/>
      <c r="JFO679" s="303"/>
      <c r="JFP679" s="303"/>
      <c r="JFQ679" s="303"/>
      <c r="JFR679" s="303"/>
      <c r="JFS679" s="303"/>
      <c r="JFT679" s="303"/>
      <c r="JFU679" s="303"/>
      <c r="JFV679" s="303"/>
      <c r="JFW679" s="303"/>
      <c r="JFX679" s="303"/>
      <c r="JFY679" s="303"/>
      <c r="JFZ679" s="303"/>
      <c r="JGA679" s="303"/>
      <c r="JGB679" s="303"/>
      <c r="JGC679" s="303"/>
      <c r="JGD679" s="303"/>
      <c r="JGE679" s="303"/>
      <c r="JGF679" s="303"/>
      <c r="JGG679" s="303"/>
      <c r="JGH679" s="303"/>
      <c r="JGI679" s="303"/>
      <c r="JGJ679" s="303"/>
      <c r="JGK679" s="303"/>
      <c r="JGL679" s="303"/>
      <c r="JGM679" s="303"/>
      <c r="JGN679" s="303"/>
      <c r="JGO679" s="303"/>
      <c r="JGP679" s="303"/>
      <c r="JGQ679" s="303"/>
      <c r="JGR679" s="303"/>
      <c r="JGS679" s="303"/>
      <c r="JGT679" s="303"/>
      <c r="JGU679" s="303"/>
      <c r="JGV679" s="303"/>
      <c r="JGW679" s="303"/>
      <c r="JGX679" s="303"/>
      <c r="JGY679" s="303"/>
      <c r="JGZ679" s="303"/>
      <c r="JHA679" s="303"/>
      <c r="JHB679" s="303"/>
      <c r="JHC679" s="303"/>
      <c r="JHD679" s="303"/>
      <c r="JHE679" s="303"/>
      <c r="JHF679" s="303"/>
      <c r="JHG679" s="303"/>
      <c r="JHH679" s="303"/>
      <c r="JHI679" s="303"/>
      <c r="JHJ679" s="303"/>
      <c r="JHK679" s="303"/>
      <c r="JHL679" s="303"/>
      <c r="JHM679" s="303"/>
      <c r="JHN679" s="303"/>
      <c r="JHO679" s="303"/>
      <c r="JHP679" s="303"/>
      <c r="JHQ679" s="303"/>
      <c r="JHR679" s="303"/>
      <c r="JHS679" s="303"/>
      <c r="JHT679" s="303"/>
      <c r="JHU679" s="303"/>
      <c r="JHV679" s="303"/>
      <c r="JHW679" s="303"/>
      <c r="JHX679" s="303"/>
      <c r="JHY679" s="303"/>
      <c r="JHZ679" s="303"/>
      <c r="JIA679" s="303"/>
      <c r="JIB679" s="303"/>
      <c r="JIC679" s="303"/>
      <c r="JID679" s="303"/>
      <c r="JIE679" s="303"/>
      <c r="JIF679" s="303"/>
      <c r="JIG679" s="303"/>
      <c r="JIH679" s="303"/>
      <c r="JII679" s="303"/>
      <c r="JIJ679" s="303"/>
      <c r="JIK679" s="303"/>
      <c r="JIL679" s="303"/>
      <c r="JIM679" s="303"/>
      <c r="JIN679" s="303"/>
      <c r="JIO679" s="303"/>
      <c r="JIP679" s="303"/>
      <c r="JIQ679" s="303"/>
      <c r="JIR679" s="303"/>
      <c r="JIS679" s="303"/>
      <c r="JIT679" s="303"/>
      <c r="JIU679" s="303"/>
      <c r="JIV679" s="303"/>
      <c r="JIW679" s="303"/>
      <c r="JIX679" s="303"/>
      <c r="JIY679" s="303"/>
      <c r="JIZ679" s="303"/>
      <c r="JJA679" s="303"/>
      <c r="JJB679" s="303"/>
      <c r="JJC679" s="303"/>
      <c r="JJD679" s="303"/>
      <c r="JJE679" s="303"/>
      <c r="JJF679" s="303"/>
      <c r="JJG679" s="303"/>
      <c r="JJH679" s="303"/>
      <c r="JJI679" s="303"/>
      <c r="JJJ679" s="303"/>
      <c r="JJK679" s="303"/>
      <c r="JJL679" s="303"/>
      <c r="JJM679" s="303"/>
      <c r="JJN679" s="303"/>
      <c r="JJO679" s="303"/>
      <c r="JJP679" s="303"/>
      <c r="JJQ679" s="303"/>
      <c r="JJR679" s="303"/>
      <c r="JJS679" s="303"/>
      <c r="JJT679" s="303"/>
      <c r="JJU679" s="303"/>
      <c r="JJV679" s="303"/>
      <c r="JJW679" s="303"/>
      <c r="JJX679" s="303"/>
      <c r="JJY679" s="303"/>
      <c r="JJZ679" s="303"/>
      <c r="JKA679" s="303"/>
      <c r="JKB679" s="303"/>
      <c r="JKC679" s="303"/>
      <c r="JKD679" s="303"/>
      <c r="JKE679" s="303"/>
      <c r="JKF679" s="303"/>
      <c r="JKG679" s="303"/>
      <c r="JKH679" s="303"/>
      <c r="JKI679" s="303"/>
      <c r="JKJ679" s="303"/>
      <c r="JKK679" s="303"/>
      <c r="JKL679" s="303"/>
      <c r="JKM679" s="303"/>
      <c r="JKN679" s="303"/>
      <c r="JKO679" s="303"/>
      <c r="JKP679" s="303"/>
      <c r="JKQ679" s="303"/>
      <c r="JKR679" s="303"/>
      <c r="JKS679" s="303"/>
      <c r="JKT679" s="303"/>
      <c r="JKU679" s="303"/>
      <c r="JKV679" s="303"/>
      <c r="JKW679" s="303"/>
      <c r="JKX679" s="303"/>
      <c r="JKY679" s="303"/>
      <c r="JKZ679" s="303"/>
      <c r="JLA679" s="303"/>
      <c r="JLB679" s="303"/>
      <c r="JLC679" s="303"/>
      <c r="JLD679" s="303"/>
      <c r="JLE679" s="303"/>
      <c r="JLF679" s="303"/>
      <c r="JLG679" s="303"/>
      <c r="JLH679" s="303"/>
      <c r="JLI679" s="303"/>
      <c r="JLJ679" s="303"/>
      <c r="JLK679" s="303"/>
      <c r="JLL679" s="303"/>
      <c r="JLM679" s="303"/>
      <c r="JLN679" s="303"/>
      <c r="JLO679" s="303"/>
      <c r="JLP679" s="303"/>
      <c r="JLQ679" s="303"/>
      <c r="JLR679" s="303"/>
      <c r="JLS679" s="303"/>
      <c r="JLT679" s="303"/>
      <c r="JLU679" s="303"/>
      <c r="JLV679" s="303"/>
      <c r="JLW679" s="303"/>
      <c r="JLX679" s="303"/>
      <c r="JLY679" s="303"/>
      <c r="JLZ679" s="303"/>
      <c r="JMA679" s="303"/>
      <c r="JMB679" s="303"/>
      <c r="JMC679" s="303"/>
      <c r="JMD679" s="303"/>
      <c r="JME679" s="303"/>
      <c r="JMF679" s="303"/>
      <c r="JMG679" s="303"/>
      <c r="JMH679" s="303"/>
      <c r="JMI679" s="303"/>
      <c r="JMJ679" s="303"/>
      <c r="JMK679" s="303"/>
      <c r="JML679" s="303"/>
      <c r="JMM679" s="303"/>
      <c r="JMN679" s="303"/>
      <c r="JMO679" s="303"/>
      <c r="JMP679" s="303"/>
      <c r="JMQ679" s="303"/>
      <c r="JMR679" s="303"/>
      <c r="JMS679" s="303"/>
      <c r="JMT679" s="303"/>
      <c r="JMU679" s="303"/>
      <c r="JMV679" s="303"/>
      <c r="JMW679" s="303"/>
      <c r="JMX679" s="303"/>
      <c r="JMY679" s="303"/>
      <c r="JMZ679" s="303"/>
      <c r="JNA679" s="303"/>
      <c r="JNB679" s="303"/>
      <c r="JNC679" s="303"/>
      <c r="JND679" s="303"/>
      <c r="JNE679" s="303"/>
      <c r="JNF679" s="303"/>
      <c r="JNG679" s="303"/>
      <c r="JNH679" s="303"/>
      <c r="JNI679" s="303"/>
      <c r="JNJ679" s="303"/>
      <c r="JNK679" s="303"/>
      <c r="JNL679" s="303"/>
      <c r="JNM679" s="303"/>
      <c r="JNN679" s="303"/>
      <c r="JNO679" s="303"/>
      <c r="JNP679" s="303"/>
      <c r="JNQ679" s="303"/>
      <c r="JNR679" s="303"/>
      <c r="JNS679" s="303"/>
      <c r="JNT679" s="303"/>
      <c r="JNU679" s="303"/>
      <c r="JNV679" s="303"/>
      <c r="JNW679" s="303"/>
      <c r="JNX679" s="303"/>
      <c r="JNY679" s="303"/>
      <c r="JNZ679" s="303"/>
      <c r="JOA679" s="303"/>
      <c r="JOB679" s="303"/>
      <c r="JOC679" s="303"/>
      <c r="JOD679" s="303"/>
      <c r="JOE679" s="303"/>
      <c r="JOF679" s="303"/>
      <c r="JOG679" s="303"/>
      <c r="JOH679" s="303"/>
      <c r="JOI679" s="303"/>
      <c r="JOJ679" s="303"/>
      <c r="JOK679" s="303"/>
      <c r="JOL679" s="303"/>
      <c r="JOM679" s="303"/>
      <c r="JON679" s="303"/>
      <c r="JOO679" s="303"/>
      <c r="JOP679" s="303"/>
      <c r="JOQ679" s="303"/>
      <c r="JOR679" s="303"/>
      <c r="JOS679" s="303"/>
      <c r="JOT679" s="303"/>
      <c r="JOU679" s="303"/>
      <c r="JOV679" s="303"/>
      <c r="JOW679" s="303"/>
      <c r="JOX679" s="303"/>
      <c r="JOY679" s="303"/>
      <c r="JOZ679" s="303"/>
      <c r="JPA679" s="303"/>
      <c r="JPB679" s="303"/>
      <c r="JPC679" s="303"/>
      <c r="JPD679" s="303"/>
      <c r="JPE679" s="303"/>
      <c r="JPF679" s="303"/>
      <c r="JPG679" s="303"/>
      <c r="JPH679" s="303"/>
      <c r="JPI679" s="303"/>
      <c r="JPJ679" s="303"/>
      <c r="JPK679" s="303"/>
      <c r="JPL679" s="303"/>
      <c r="JPM679" s="303"/>
      <c r="JPN679" s="303"/>
      <c r="JPO679" s="303"/>
      <c r="JPP679" s="303"/>
      <c r="JPQ679" s="303"/>
      <c r="JPR679" s="303"/>
      <c r="JPS679" s="303"/>
      <c r="JPT679" s="303"/>
      <c r="JPU679" s="303"/>
      <c r="JPV679" s="303"/>
      <c r="JPW679" s="303"/>
      <c r="JPX679" s="303"/>
      <c r="JPY679" s="303"/>
      <c r="JPZ679" s="303"/>
      <c r="JQA679" s="303"/>
      <c r="JQB679" s="303"/>
      <c r="JQC679" s="303"/>
      <c r="JQD679" s="303"/>
      <c r="JQE679" s="303"/>
      <c r="JQF679" s="303"/>
      <c r="JQG679" s="303"/>
      <c r="JQH679" s="303"/>
      <c r="JQI679" s="303"/>
      <c r="JQJ679" s="303"/>
      <c r="JQK679" s="303"/>
      <c r="JQL679" s="303"/>
      <c r="JQM679" s="303"/>
      <c r="JQN679" s="303"/>
      <c r="JQO679" s="303"/>
      <c r="JQP679" s="303"/>
      <c r="JQQ679" s="303"/>
      <c r="JQR679" s="303"/>
      <c r="JQS679" s="303"/>
      <c r="JQT679" s="303"/>
      <c r="JQU679" s="303"/>
      <c r="JQV679" s="303"/>
      <c r="JQW679" s="303"/>
      <c r="JQX679" s="303"/>
      <c r="JQY679" s="303"/>
      <c r="JQZ679" s="303"/>
      <c r="JRA679" s="303"/>
      <c r="JRB679" s="303"/>
      <c r="JRC679" s="303"/>
      <c r="JRD679" s="303"/>
      <c r="JRE679" s="303"/>
      <c r="JRF679" s="303"/>
      <c r="JRG679" s="303"/>
      <c r="JRH679" s="303"/>
      <c r="JRI679" s="303"/>
      <c r="JRJ679" s="303"/>
      <c r="JRK679" s="303"/>
      <c r="JRL679" s="303"/>
      <c r="JRM679" s="303"/>
      <c r="JRN679" s="303"/>
      <c r="JRO679" s="303"/>
      <c r="JRP679" s="303"/>
      <c r="JRQ679" s="303"/>
      <c r="JRR679" s="303"/>
      <c r="JRS679" s="303"/>
      <c r="JRT679" s="303"/>
      <c r="JRU679" s="303"/>
      <c r="JRV679" s="303"/>
      <c r="JRW679" s="303"/>
      <c r="JRX679" s="303"/>
      <c r="JRY679" s="303"/>
      <c r="JRZ679" s="303"/>
      <c r="JSA679" s="303"/>
      <c r="JSB679" s="303"/>
      <c r="JSC679" s="303"/>
      <c r="JSD679" s="303"/>
      <c r="JSE679" s="303"/>
      <c r="JSF679" s="303"/>
      <c r="JSG679" s="303"/>
      <c r="JSH679" s="303"/>
      <c r="JSI679" s="303"/>
      <c r="JSJ679" s="303"/>
      <c r="JSK679" s="303"/>
      <c r="JSL679" s="303"/>
      <c r="JSM679" s="303"/>
      <c r="JSN679" s="303"/>
      <c r="JSO679" s="303"/>
      <c r="JSP679" s="303"/>
      <c r="JSQ679" s="303"/>
      <c r="JSR679" s="303"/>
      <c r="JSS679" s="303"/>
      <c r="JST679" s="303"/>
      <c r="JSU679" s="303"/>
      <c r="JSV679" s="303"/>
      <c r="JSW679" s="303"/>
      <c r="JSX679" s="303"/>
      <c r="JSY679" s="303"/>
      <c r="JSZ679" s="303"/>
      <c r="JTA679" s="303"/>
      <c r="JTB679" s="303"/>
      <c r="JTC679" s="303"/>
      <c r="JTD679" s="303"/>
      <c r="JTE679" s="303"/>
      <c r="JTF679" s="303"/>
      <c r="JTG679" s="303"/>
      <c r="JTH679" s="303"/>
      <c r="JTI679" s="303"/>
      <c r="JTJ679" s="303"/>
      <c r="JTK679" s="303"/>
      <c r="JTL679" s="303"/>
      <c r="JTM679" s="303"/>
      <c r="JTN679" s="303"/>
      <c r="JTO679" s="303"/>
      <c r="JTP679" s="303"/>
      <c r="JTQ679" s="303"/>
      <c r="JTR679" s="303"/>
      <c r="JTS679" s="303"/>
      <c r="JTT679" s="303"/>
      <c r="JTU679" s="303"/>
      <c r="JTV679" s="303"/>
      <c r="JTW679" s="303"/>
      <c r="JTX679" s="303"/>
      <c r="JTY679" s="303"/>
      <c r="JTZ679" s="303"/>
      <c r="JUA679" s="303"/>
      <c r="JUB679" s="303"/>
      <c r="JUC679" s="303"/>
      <c r="JUD679" s="303"/>
      <c r="JUE679" s="303"/>
      <c r="JUF679" s="303"/>
      <c r="JUG679" s="303"/>
      <c r="JUH679" s="303"/>
      <c r="JUI679" s="303"/>
      <c r="JUJ679" s="303"/>
      <c r="JUK679" s="303"/>
      <c r="JUL679" s="303"/>
      <c r="JUM679" s="303"/>
      <c r="JUN679" s="303"/>
      <c r="JUO679" s="303"/>
      <c r="JUP679" s="303"/>
      <c r="JUQ679" s="303"/>
      <c r="JUR679" s="303"/>
      <c r="JUS679" s="303"/>
      <c r="JUT679" s="303"/>
      <c r="JUU679" s="303"/>
      <c r="JUV679" s="303"/>
      <c r="JUW679" s="303"/>
      <c r="JUX679" s="303"/>
      <c r="JUY679" s="303"/>
      <c r="JUZ679" s="303"/>
      <c r="JVA679" s="303"/>
      <c r="JVB679" s="303"/>
      <c r="JVC679" s="303"/>
      <c r="JVD679" s="303"/>
      <c r="JVE679" s="303"/>
      <c r="JVF679" s="303"/>
      <c r="JVG679" s="303"/>
      <c r="JVH679" s="303"/>
      <c r="JVI679" s="303"/>
      <c r="JVJ679" s="303"/>
      <c r="JVK679" s="303"/>
      <c r="JVL679" s="303"/>
      <c r="JVM679" s="303"/>
      <c r="JVN679" s="303"/>
      <c r="JVO679" s="303"/>
      <c r="JVP679" s="303"/>
      <c r="JVQ679" s="303"/>
      <c r="JVR679" s="303"/>
      <c r="JVS679" s="303"/>
      <c r="JVT679" s="303"/>
      <c r="JVU679" s="303"/>
      <c r="JVV679" s="303"/>
      <c r="JVW679" s="303"/>
      <c r="JVX679" s="303"/>
      <c r="JVY679" s="303"/>
      <c r="JVZ679" s="303"/>
      <c r="JWA679" s="303"/>
      <c r="JWB679" s="303"/>
      <c r="JWC679" s="303"/>
      <c r="JWD679" s="303"/>
      <c r="JWE679" s="303"/>
      <c r="JWF679" s="303"/>
      <c r="JWG679" s="303"/>
      <c r="JWH679" s="303"/>
      <c r="JWI679" s="303"/>
      <c r="JWJ679" s="303"/>
      <c r="JWK679" s="303"/>
      <c r="JWL679" s="303"/>
      <c r="JWM679" s="303"/>
      <c r="JWN679" s="303"/>
      <c r="JWO679" s="303"/>
      <c r="JWP679" s="303"/>
      <c r="JWQ679" s="303"/>
      <c r="JWR679" s="303"/>
      <c r="JWS679" s="303"/>
      <c r="JWT679" s="303"/>
      <c r="JWU679" s="303"/>
      <c r="JWV679" s="303"/>
      <c r="JWW679" s="303"/>
      <c r="JWX679" s="303"/>
      <c r="JWY679" s="303"/>
      <c r="JWZ679" s="303"/>
      <c r="JXA679" s="303"/>
      <c r="JXB679" s="303"/>
      <c r="JXC679" s="303"/>
      <c r="JXD679" s="303"/>
      <c r="JXE679" s="303"/>
      <c r="JXF679" s="303"/>
      <c r="JXG679" s="303"/>
      <c r="JXH679" s="303"/>
      <c r="JXI679" s="303"/>
      <c r="JXJ679" s="303"/>
      <c r="JXK679" s="303"/>
      <c r="JXL679" s="303"/>
      <c r="JXM679" s="303"/>
      <c r="JXN679" s="303"/>
      <c r="JXO679" s="303"/>
      <c r="JXP679" s="303"/>
      <c r="JXQ679" s="303"/>
      <c r="JXR679" s="303"/>
      <c r="JXS679" s="303"/>
      <c r="JXT679" s="303"/>
      <c r="JXU679" s="303"/>
      <c r="JXV679" s="303"/>
      <c r="JXW679" s="303"/>
      <c r="JXX679" s="303"/>
      <c r="JXY679" s="303"/>
      <c r="JXZ679" s="303"/>
      <c r="JYA679" s="303"/>
      <c r="JYB679" s="303"/>
      <c r="JYC679" s="303"/>
      <c r="JYD679" s="303"/>
      <c r="JYE679" s="303"/>
      <c r="JYF679" s="303"/>
      <c r="JYG679" s="303"/>
      <c r="JYH679" s="303"/>
      <c r="JYI679" s="303"/>
      <c r="JYJ679" s="303"/>
      <c r="JYK679" s="303"/>
      <c r="JYL679" s="303"/>
      <c r="JYM679" s="303"/>
      <c r="JYN679" s="303"/>
      <c r="JYO679" s="303"/>
      <c r="JYP679" s="303"/>
      <c r="JYQ679" s="303"/>
      <c r="JYR679" s="303"/>
      <c r="JYS679" s="303"/>
      <c r="JYT679" s="303"/>
      <c r="JYU679" s="303"/>
      <c r="JYV679" s="303"/>
      <c r="JYW679" s="303"/>
      <c r="JYX679" s="303"/>
      <c r="JYY679" s="303"/>
      <c r="JYZ679" s="303"/>
      <c r="JZA679" s="303"/>
      <c r="JZB679" s="303"/>
      <c r="JZC679" s="303"/>
      <c r="JZD679" s="303"/>
      <c r="JZE679" s="303"/>
      <c r="JZF679" s="303"/>
      <c r="JZG679" s="303"/>
      <c r="JZH679" s="303"/>
      <c r="JZI679" s="303"/>
      <c r="JZJ679" s="303"/>
      <c r="JZK679" s="303"/>
      <c r="JZL679" s="303"/>
      <c r="JZM679" s="303"/>
      <c r="JZN679" s="303"/>
      <c r="JZO679" s="303"/>
      <c r="JZP679" s="303"/>
      <c r="JZQ679" s="303"/>
      <c r="JZR679" s="303"/>
      <c r="JZS679" s="303"/>
      <c r="JZT679" s="303"/>
      <c r="JZU679" s="303"/>
      <c r="JZV679" s="303"/>
      <c r="JZW679" s="303"/>
      <c r="JZX679" s="303"/>
      <c r="JZY679" s="303"/>
      <c r="JZZ679" s="303"/>
      <c r="KAA679" s="303"/>
      <c r="KAB679" s="303"/>
      <c r="KAC679" s="303"/>
      <c r="KAD679" s="303"/>
      <c r="KAE679" s="303"/>
      <c r="KAF679" s="303"/>
      <c r="KAG679" s="303"/>
      <c r="KAH679" s="303"/>
      <c r="KAI679" s="303"/>
      <c r="KAJ679" s="303"/>
      <c r="KAK679" s="303"/>
      <c r="KAL679" s="303"/>
      <c r="KAM679" s="303"/>
      <c r="KAN679" s="303"/>
      <c r="KAO679" s="303"/>
      <c r="KAP679" s="303"/>
      <c r="KAQ679" s="303"/>
      <c r="KAR679" s="303"/>
      <c r="KAS679" s="303"/>
      <c r="KAT679" s="303"/>
      <c r="KAU679" s="303"/>
      <c r="KAV679" s="303"/>
      <c r="KAW679" s="303"/>
      <c r="KAX679" s="303"/>
      <c r="KAY679" s="303"/>
      <c r="KAZ679" s="303"/>
      <c r="KBA679" s="303"/>
      <c r="KBB679" s="303"/>
      <c r="KBC679" s="303"/>
      <c r="KBD679" s="303"/>
      <c r="KBE679" s="303"/>
      <c r="KBF679" s="303"/>
      <c r="KBG679" s="303"/>
      <c r="KBH679" s="303"/>
      <c r="KBI679" s="303"/>
      <c r="KBJ679" s="303"/>
      <c r="KBK679" s="303"/>
      <c r="KBL679" s="303"/>
      <c r="KBM679" s="303"/>
      <c r="KBN679" s="303"/>
      <c r="KBO679" s="303"/>
      <c r="KBP679" s="303"/>
      <c r="KBQ679" s="303"/>
      <c r="KBR679" s="303"/>
      <c r="KBS679" s="303"/>
      <c r="KBT679" s="303"/>
      <c r="KBU679" s="303"/>
      <c r="KBV679" s="303"/>
      <c r="KBW679" s="303"/>
      <c r="KBX679" s="303"/>
      <c r="KBY679" s="303"/>
      <c r="KBZ679" s="303"/>
      <c r="KCA679" s="303"/>
      <c r="KCB679" s="303"/>
      <c r="KCC679" s="303"/>
      <c r="KCD679" s="303"/>
      <c r="KCE679" s="303"/>
      <c r="KCF679" s="303"/>
      <c r="KCG679" s="303"/>
      <c r="KCH679" s="303"/>
      <c r="KCI679" s="303"/>
      <c r="KCJ679" s="303"/>
      <c r="KCK679" s="303"/>
      <c r="KCL679" s="303"/>
      <c r="KCM679" s="303"/>
      <c r="KCN679" s="303"/>
      <c r="KCO679" s="303"/>
      <c r="KCP679" s="303"/>
      <c r="KCQ679" s="303"/>
      <c r="KCR679" s="303"/>
      <c r="KCS679" s="303"/>
      <c r="KCT679" s="303"/>
      <c r="KCU679" s="303"/>
      <c r="KCV679" s="303"/>
      <c r="KCW679" s="303"/>
      <c r="KCX679" s="303"/>
      <c r="KCY679" s="303"/>
      <c r="KCZ679" s="303"/>
      <c r="KDA679" s="303"/>
      <c r="KDB679" s="303"/>
      <c r="KDC679" s="303"/>
      <c r="KDD679" s="303"/>
      <c r="KDE679" s="303"/>
      <c r="KDF679" s="303"/>
      <c r="KDG679" s="303"/>
      <c r="KDH679" s="303"/>
      <c r="KDI679" s="303"/>
      <c r="KDJ679" s="303"/>
      <c r="KDK679" s="303"/>
      <c r="KDL679" s="303"/>
      <c r="KDM679" s="303"/>
      <c r="KDN679" s="303"/>
      <c r="KDO679" s="303"/>
      <c r="KDP679" s="303"/>
      <c r="KDQ679" s="303"/>
      <c r="KDR679" s="303"/>
      <c r="KDS679" s="303"/>
      <c r="KDT679" s="303"/>
      <c r="KDU679" s="303"/>
      <c r="KDV679" s="303"/>
      <c r="KDW679" s="303"/>
      <c r="KDX679" s="303"/>
      <c r="KDY679" s="303"/>
      <c r="KDZ679" s="303"/>
      <c r="KEA679" s="303"/>
      <c r="KEB679" s="303"/>
      <c r="KEC679" s="303"/>
      <c r="KED679" s="303"/>
      <c r="KEE679" s="303"/>
      <c r="KEF679" s="303"/>
      <c r="KEG679" s="303"/>
      <c r="KEH679" s="303"/>
      <c r="KEI679" s="303"/>
      <c r="KEJ679" s="303"/>
      <c r="KEK679" s="303"/>
      <c r="KEL679" s="303"/>
      <c r="KEM679" s="303"/>
      <c r="KEN679" s="303"/>
      <c r="KEO679" s="303"/>
      <c r="KEP679" s="303"/>
      <c r="KEQ679" s="303"/>
      <c r="KER679" s="303"/>
      <c r="KES679" s="303"/>
      <c r="KET679" s="303"/>
      <c r="KEU679" s="303"/>
      <c r="KEV679" s="303"/>
      <c r="KEW679" s="303"/>
      <c r="KEX679" s="303"/>
      <c r="KEY679" s="303"/>
      <c r="KEZ679" s="303"/>
      <c r="KFA679" s="303"/>
      <c r="KFB679" s="303"/>
      <c r="KFC679" s="303"/>
      <c r="KFD679" s="303"/>
      <c r="KFE679" s="303"/>
      <c r="KFF679" s="303"/>
      <c r="KFG679" s="303"/>
      <c r="KFH679" s="303"/>
      <c r="KFI679" s="303"/>
      <c r="KFJ679" s="303"/>
      <c r="KFK679" s="303"/>
      <c r="KFL679" s="303"/>
      <c r="KFM679" s="303"/>
      <c r="KFN679" s="303"/>
      <c r="KFO679" s="303"/>
      <c r="KFP679" s="303"/>
      <c r="KFQ679" s="303"/>
      <c r="KFR679" s="303"/>
      <c r="KFS679" s="303"/>
      <c r="KFT679" s="303"/>
      <c r="KFU679" s="303"/>
      <c r="KFV679" s="303"/>
      <c r="KFW679" s="303"/>
      <c r="KFX679" s="303"/>
      <c r="KFY679" s="303"/>
      <c r="KFZ679" s="303"/>
      <c r="KGA679" s="303"/>
      <c r="KGB679" s="303"/>
      <c r="KGC679" s="303"/>
      <c r="KGD679" s="303"/>
      <c r="KGE679" s="303"/>
      <c r="KGF679" s="303"/>
      <c r="KGG679" s="303"/>
      <c r="KGH679" s="303"/>
      <c r="KGI679" s="303"/>
      <c r="KGJ679" s="303"/>
      <c r="KGK679" s="303"/>
      <c r="KGL679" s="303"/>
      <c r="KGM679" s="303"/>
      <c r="KGN679" s="303"/>
      <c r="KGO679" s="303"/>
      <c r="KGP679" s="303"/>
      <c r="KGQ679" s="303"/>
      <c r="KGR679" s="303"/>
      <c r="KGS679" s="303"/>
      <c r="KGT679" s="303"/>
      <c r="KGU679" s="303"/>
      <c r="KGV679" s="303"/>
      <c r="KGW679" s="303"/>
      <c r="KGX679" s="303"/>
      <c r="KGY679" s="303"/>
      <c r="KGZ679" s="303"/>
      <c r="KHA679" s="303"/>
      <c r="KHB679" s="303"/>
      <c r="KHC679" s="303"/>
      <c r="KHD679" s="303"/>
      <c r="KHE679" s="303"/>
      <c r="KHF679" s="303"/>
      <c r="KHG679" s="303"/>
      <c r="KHH679" s="303"/>
      <c r="KHI679" s="303"/>
      <c r="KHJ679" s="303"/>
      <c r="KHK679" s="303"/>
      <c r="KHL679" s="303"/>
      <c r="KHM679" s="303"/>
      <c r="KHN679" s="303"/>
      <c r="KHO679" s="303"/>
      <c r="KHP679" s="303"/>
      <c r="KHQ679" s="303"/>
      <c r="KHR679" s="303"/>
      <c r="KHS679" s="303"/>
      <c r="KHT679" s="303"/>
      <c r="KHU679" s="303"/>
      <c r="KHV679" s="303"/>
      <c r="KHW679" s="303"/>
      <c r="KHX679" s="303"/>
      <c r="KHY679" s="303"/>
      <c r="KHZ679" s="303"/>
      <c r="KIA679" s="303"/>
      <c r="KIB679" s="303"/>
      <c r="KIC679" s="303"/>
      <c r="KID679" s="303"/>
      <c r="KIE679" s="303"/>
      <c r="KIF679" s="303"/>
      <c r="KIG679" s="303"/>
      <c r="KIH679" s="303"/>
      <c r="KII679" s="303"/>
      <c r="KIJ679" s="303"/>
      <c r="KIK679" s="303"/>
      <c r="KIL679" s="303"/>
      <c r="KIM679" s="303"/>
      <c r="KIN679" s="303"/>
      <c r="KIO679" s="303"/>
      <c r="KIP679" s="303"/>
      <c r="KIQ679" s="303"/>
      <c r="KIR679" s="303"/>
      <c r="KIS679" s="303"/>
      <c r="KIT679" s="303"/>
      <c r="KIU679" s="303"/>
      <c r="KIV679" s="303"/>
      <c r="KIW679" s="303"/>
      <c r="KIX679" s="303"/>
      <c r="KIY679" s="303"/>
      <c r="KIZ679" s="303"/>
      <c r="KJA679" s="303"/>
      <c r="KJB679" s="303"/>
      <c r="KJC679" s="303"/>
      <c r="KJD679" s="303"/>
      <c r="KJE679" s="303"/>
      <c r="KJF679" s="303"/>
      <c r="KJG679" s="303"/>
      <c r="KJH679" s="303"/>
      <c r="KJI679" s="303"/>
      <c r="KJJ679" s="303"/>
      <c r="KJK679" s="303"/>
      <c r="KJL679" s="303"/>
      <c r="KJM679" s="303"/>
      <c r="KJN679" s="303"/>
      <c r="KJO679" s="303"/>
      <c r="KJP679" s="303"/>
      <c r="KJQ679" s="303"/>
      <c r="KJR679" s="303"/>
      <c r="KJS679" s="303"/>
      <c r="KJT679" s="303"/>
      <c r="KJU679" s="303"/>
      <c r="KJV679" s="303"/>
      <c r="KJW679" s="303"/>
      <c r="KJX679" s="303"/>
      <c r="KJY679" s="303"/>
      <c r="KJZ679" s="303"/>
      <c r="KKA679" s="303"/>
      <c r="KKB679" s="303"/>
      <c r="KKC679" s="303"/>
      <c r="KKD679" s="303"/>
      <c r="KKE679" s="303"/>
      <c r="KKF679" s="303"/>
      <c r="KKG679" s="303"/>
      <c r="KKH679" s="303"/>
      <c r="KKI679" s="303"/>
      <c r="KKJ679" s="303"/>
      <c r="KKK679" s="303"/>
      <c r="KKL679" s="303"/>
      <c r="KKM679" s="303"/>
      <c r="KKN679" s="303"/>
      <c r="KKO679" s="303"/>
      <c r="KKP679" s="303"/>
      <c r="KKQ679" s="303"/>
      <c r="KKR679" s="303"/>
      <c r="KKS679" s="303"/>
      <c r="KKT679" s="303"/>
      <c r="KKU679" s="303"/>
      <c r="KKV679" s="303"/>
      <c r="KKW679" s="303"/>
      <c r="KKX679" s="303"/>
      <c r="KKY679" s="303"/>
      <c r="KKZ679" s="303"/>
      <c r="KLA679" s="303"/>
      <c r="KLB679" s="303"/>
      <c r="KLC679" s="303"/>
      <c r="KLD679" s="303"/>
      <c r="KLE679" s="303"/>
      <c r="KLF679" s="303"/>
      <c r="KLG679" s="303"/>
      <c r="KLH679" s="303"/>
      <c r="KLI679" s="303"/>
      <c r="KLJ679" s="303"/>
      <c r="KLK679" s="303"/>
      <c r="KLL679" s="303"/>
      <c r="KLM679" s="303"/>
      <c r="KLN679" s="303"/>
      <c r="KLO679" s="303"/>
      <c r="KLP679" s="303"/>
      <c r="KLQ679" s="303"/>
      <c r="KLR679" s="303"/>
      <c r="KLS679" s="303"/>
      <c r="KLT679" s="303"/>
      <c r="KLU679" s="303"/>
      <c r="KLV679" s="303"/>
      <c r="KLW679" s="303"/>
      <c r="KLX679" s="303"/>
      <c r="KLY679" s="303"/>
      <c r="KLZ679" s="303"/>
      <c r="KMA679" s="303"/>
      <c r="KMB679" s="303"/>
      <c r="KMC679" s="303"/>
      <c r="KMD679" s="303"/>
      <c r="KME679" s="303"/>
      <c r="KMF679" s="303"/>
      <c r="KMG679" s="303"/>
      <c r="KMH679" s="303"/>
      <c r="KMI679" s="303"/>
      <c r="KMJ679" s="303"/>
      <c r="KMK679" s="303"/>
      <c r="KML679" s="303"/>
      <c r="KMM679" s="303"/>
      <c r="KMN679" s="303"/>
      <c r="KMO679" s="303"/>
      <c r="KMP679" s="303"/>
      <c r="KMQ679" s="303"/>
      <c r="KMR679" s="303"/>
      <c r="KMS679" s="303"/>
      <c r="KMT679" s="303"/>
      <c r="KMU679" s="303"/>
      <c r="KMV679" s="303"/>
      <c r="KMW679" s="303"/>
      <c r="KMX679" s="303"/>
      <c r="KMY679" s="303"/>
      <c r="KMZ679" s="303"/>
      <c r="KNA679" s="303"/>
      <c r="KNB679" s="303"/>
      <c r="KNC679" s="303"/>
      <c r="KND679" s="303"/>
      <c r="KNE679" s="303"/>
      <c r="KNF679" s="303"/>
      <c r="KNG679" s="303"/>
      <c r="KNH679" s="303"/>
      <c r="KNI679" s="303"/>
      <c r="KNJ679" s="303"/>
      <c r="KNK679" s="303"/>
      <c r="KNL679" s="303"/>
      <c r="KNM679" s="303"/>
      <c r="KNN679" s="303"/>
      <c r="KNO679" s="303"/>
      <c r="KNP679" s="303"/>
      <c r="KNQ679" s="303"/>
      <c r="KNR679" s="303"/>
      <c r="KNS679" s="303"/>
      <c r="KNT679" s="303"/>
      <c r="KNU679" s="303"/>
      <c r="KNV679" s="303"/>
      <c r="KNW679" s="303"/>
      <c r="KNX679" s="303"/>
      <c r="KNY679" s="303"/>
      <c r="KNZ679" s="303"/>
      <c r="KOA679" s="303"/>
      <c r="KOB679" s="303"/>
      <c r="KOC679" s="303"/>
      <c r="KOD679" s="303"/>
      <c r="KOE679" s="303"/>
      <c r="KOF679" s="303"/>
      <c r="KOG679" s="303"/>
      <c r="KOH679" s="303"/>
      <c r="KOI679" s="303"/>
      <c r="KOJ679" s="303"/>
      <c r="KOK679" s="303"/>
      <c r="KOL679" s="303"/>
      <c r="KOM679" s="303"/>
      <c r="KON679" s="303"/>
      <c r="KOO679" s="303"/>
      <c r="KOP679" s="303"/>
      <c r="KOQ679" s="303"/>
      <c r="KOR679" s="303"/>
      <c r="KOS679" s="303"/>
      <c r="KOT679" s="303"/>
      <c r="KOU679" s="303"/>
      <c r="KOV679" s="303"/>
      <c r="KOW679" s="303"/>
      <c r="KOX679" s="303"/>
      <c r="KOY679" s="303"/>
      <c r="KOZ679" s="303"/>
      <c r="KPA679" s="303"/>
      <c r="KPB679" s="303"/>
      <c r="KPC679" s="303"/>
      <c r="KPD679" s="303"/>
      <c r="KPE679" s="303"/>
      <c r="KPF679" s="303"/>
      <c r="KPG679" s="303"/>
      <c r="KPH679" s="303"/>
      <c r="KPI679" s="303"/>
      <c r="KPJ679" s="303"/>
      <c r="KPK679" s="303"/>
      <c r="KPL679" s="303"/>
      <c r="KPM679" s="303"/>
      <c r="KPN679" s="303"/>
      <c r="KPO679" s="303"/>
      <c r="KPP679" s="303"/>
      <c r="KPQ679" s="303"/>
      <c r="KPR679" s="303"/>
      <c r="KPS679" s="303"/>
      <c r="KPT679" s="303"/>
      <c r="KPU679" s="303"/>
      <c r="KPV679" s="303"/>
      <c r="KPW679" s="303"/>
      <c r="KPX679" s="303"/>
      <c r="KPY679" s="303"/>
      <c r="KPZ679" s="303"/>
      <c r="KQA679" s="303"/>
      <c r="KQB679" s="303"/>
      <c r="KQC679" s="303"/>
      <c r="KQD679" s="303"/>
      <c r="KQE679" s="303"/>
      <c r="KQF679" s="303"/>
      <c r="KQG679" s="303"/>
      <c r="KQH679" s="303"/>
      <c r="KQI679" s="303"/>
      <c r="KQJ679" s="303"/>
      <c r="KQK679" s="303"/>
      <c r="KQL679" s="303"/>
      <c r="KQM679" s="303"/>
      <c r="KQN679" s="303"/>
      <c r="KQO679" s="303"/>
      <c r="KQP679" s="303"/>
      <c r="KQQ679" s="303"/>
      <c r="KQR679" s="303"/>
      <c r="KQS679" s="303"/>
      <c r="KQT679" s="303"/>
      <c r="KQU679" s="303"/>
      <c r="KQV679" s="303"/>
      <c r="KQW679" s="303"/>
      <c r="KQX679" s="303"/>
      <c r="KQY679" s="303"/>
      <c r="KQZ679" s="303"/>
      <c r="KRA679" s="303"/>
      <c r="KRB679" s="303"/>
      <c r="KRC679" s="303"/>
      <c r="KRD679" s="303"/>
      <c r="KRE679" s="303"/>
      <c r="KRF679" s="303"/>
      <c r="KRG679" s="303"/>
      <c r="KRH679" s="303"/>
      <c r="KRI679" s="303"/>
      <c r="KRJ679" s="303"/>
      <c r="KRK679" s="303"/>
      <c r="KRL679" s="303"/>
      <c r="KRM679" s="303"/>
      <c r="KRN679" s="303"/>
      <c r="KRO679" s="303"/>
      <c r="KRP679" s="303"/>
      <c r="KRQ679" s="303"/>
      <c r="KRR679" s="303"/>
      <c r="KRS679" s="303"/>
      <c r="KRT679" s="303"/>
      <c r="KRU679" s="303"/>
      <c r="KRV679" s="303"/>
      <c r="KRW679" s="303"/>
      <c r="KRX679" s="303"/>
      <c r="KRY679" s="303"/>
      <c r="KRZ679" s="303"/>
      <c r="KSA679" s="303"/>
      <c r="KSB679" s="303"/>
      <c r="KSC679" s="303"/>
      <c r="KSD679" s="303"/>
      <c r="KSE679" s="303"/>
      <c r="KSF679" s="303"/>
      <c r="KSG679" s="303"/>
      <c r="KSH679" s="303"/>
      <c r="KSI679" s="303"/>
      <c r="KSJ679" s="303"/>
      <c r="KSK679" s="303"/>
      <c r="KSL679" s="303"/>
      <c r="KSM679" s="303"/>
      <c r="KSN679" s="303"/>
      <c r="KSO679" s="303"/>
      <c r="KSP679" s="303"/>
      <c r="KSQ679" s="303"/>
      <c r="KSR679" s="303"/>
      <c r="KSS679" s="303"/>
      <c r="KST679" s="303"/>
      <c r="KSU679" s="303"/>
      <c r="KSV679" s="303"/>
      <c r="KSW679" s="303"/>
      <c r="KSX679" s="303"/>
      <c r="KSY679" s="303"/>
      <c r="KSZ679" s="303"/>
      <c r="KTA679" s="303"/>
      <c r="KTB679" s="303"/>
      <c r="KTC679" s="303"/>
      <c r="KTD679" s="303"/>
      <c r="KTE679" s="303"/>
      <c r="KTF679" s="303"/>
      <c r="KTG679" s="303"/>
      <c r="KTH679" s="303"/>
      <c r="KTI679" s="303"/>
      <c r="KTJ679" s="303"/>
      <c r="KTK679" s="303"/>
      <c r="KTL679" s="303"/>
      <c r="KTM679" s="303"/>
      <c r="KTN679" s="303"/>
      <c r="KTO679" s="303"/>
      <c r="KTP679" s="303"/>
      <c r="KTQ679" s="303"/>
      <c r="KTR679" s="303"/>
      <c r="KTS679" s="303"/>
      <c r="KTT679" s="303"/>
      <c r="KTU679" s="303"/>
      <c r="KTV679" s="303"/>
      <c r="KTW679" s="303"/>
      <c r="KTX679" s="303"/>
      <c r="KTY679" s="303"/>
      <c r="KTZ679" s="303"/>
      <c r="KUA679" s="303"/>
      <c r="KUB679" s="303"/>
      <c r="KUC679" s="303"/>
      <c r="KUD679" s="303"/>
      <c r="KUE679" s="303"/>
      <c r="KUF679" s="303"/>
      <c r="KUG679" s="303"/>
      <c r="KUH679" s="303"/>
      <c r="KUI679" s="303"/>
      <c r="KUJ679" s="303"/>
      <c r="KUK679" s="303"/>
      <c r="KUL679" s="303"/>
      <c r="KUM679" s="303"/>
      <c r="KUN679" s="303"/>
      <c r="KUO679" s="303"/>
      <c r="KUP679" s="303"/>
      <c r="KUQ679" s="303"/>
      <c r="KUR679" s="303"/>
      <c r="KUS679" s="303"/>
      <c r="KUT679" s="303"/>
      <c r="KUU679" s="303"/>
      <c r="KUV679" s="303"/>
      <c r="KUW679" s="303"/>
      <c r="KUX679" s="303"/>
      <c r="KUY679" s="303"/>
      <c r="KUZ679" s="303"/>
      <c r="KVA679" s="303"/>
      <c r="KVB679" s="303"/>
      <c r="KVC679" s="303"/>
      <c r="KVD679" s="303"/>
      <c r="KVE679" s="303"/>
      <c r="KVF679" s="303"/>
      <c r="KVG679" s="303"/>
      <c r="KVH679" s="303"/>
      <c r="KVI679" s="303"/>
      <c r="KVJ679" s="303"/>
      <c r="KVK679" s="303"/>
      <c r="KVL679" s="303"/>
      <c r="KVM679" s="303"/>
      <c r="KVN679" s="303"/>
      <c r="KVO679" s="303"/>
      <c r="KVP679" s="303"/>
      <c r="KVQ679" s="303"/>
      <c r="KVR679" s="303"/>
      <c r="KVS679" s="303"/>
      <c r="KVT679" s="303"/>
      <c r="KVU679" s="303"/>
      <c r="KVV679" s="303"/>
      <c r="KVW679" s="303"/>
      <c r="KVX679" s="303"/>
      <c r="KVY679" s="303"/>
      <c r="KVZ679" s="303"/>
      <c r="KWA679" s="303"/>
      <c r="KWB679" s="303"/>
      <c r="KWC679" s="303"/>
      <c r="KWD679" s="303"/>
      <c r="KWE679" s="303"/>
      <c r="KWF679" s="303"/>
      <c r="KWG679" s="303"/>
      <c r="KWH679" s="303"/>
      <c r="KWI679" s="303"/>
      <c r="KWJ679" s="303"/>
      <c r="KWK679" s="303"/>
      <c r="KWL679" s="303"/>
      <c r="KWM679" s="303"/>
      <c r="KWN679" s="303"/>
      <c r="KWO679" s="303"/>
      <c r="KWP679" s="303"/>
      <c r="KWQ679" s="303"/>
      <c r="KWR679" s="303"/>
      <c r="KWS679" s="303"/>
      <c r="KWT679" s="303"/>
      <c r="KWU679" s="303"/>
      <c r="KWV679" s="303"/>
      <c r="KWW679" s="303"/>
      <c r="KWX679" s="303"/>
      <c r="KWY679" s="303"/>
      <c r="KWZ679" s="303"/>
      <c r="KXA679" s="303"/>
      <c r="KXB679" s="303"/>
      <c r="KXC679" s="303"/>
      <c r="KXD679" s="303"/>
      <c r="KXE679" s="303"/>
      <c r="KXF679" s="303"/>
      <c r="KXG679" s="303"/>
      <c r="KXH679" s="303"/>
      <c r="KXI679" s="303"/>
      <c r="KXJ679" s="303"/>
      <c r="KXK679" s="303"/>
      <c r="KXL679" s="303"/>
      <c r="KXM679" s="303"/>
      <c r="KXN679" s="303"/>
      <c r="KXO679" s="303"/>
      <c r="KXP679" s="303"/>
      <c r="KXQ679" s="303"/>
      <c r="KXR679" s="303"/>
      <c r="KXS679" s="303"/>
      <c r="KXT679" s="303"/>
      <c r="KXU679" s="303"/>
      <c r="KXV679" s="303"/>
      <c r="KXW679" s="303"/>
      <c r="KXX679" s="303"/>
      <c r="KXY679" s="303"/>
      <c r="KXZ679" s="303"/>
      <c r="KYA679" s="303"/>
      <c r="KYB679" s="303"/>
      <c r="KYC679" s="303"/>
      <c r="KYD679" s="303"/>
      <c r="KYE679" s="303"/>
      <c r="KYF679" s="303"/>
      <c r="KYG679" s="303"/>
      <c r="KYH679" s="303"/>
      <c r="KYI679" s="303"/>
      <c r="KYJ679" s="303"/>
      <c r="KYK679" s="303"/>
      <c r="KYL679" s="303"/>
      <c r="KYM679" s="303"/>
      <c r="KYN679" s="303"/>
      <c r="KYO679" s="303"/>
      <c r="KYP679" s="303"/>
      <c r="KYQ679" s="303"/>
      <c r="KYR679" s="303"/>
      <c r="KYS679" s="303"/>
      <c r="KYT679" s="303"/>
      <c r="KYU679" s="303"/>
      <c r="KYV679" s="303"/>
      <c r="KYW679" s="303"/>
      <c r="KYX679" s="303"/>
      <c r="KYY679" s="303"/>
      <c r="KYZ679" s="303"/>
      <c r="KZA679" s="303"/>
      <c r="KZB679" s="303"/>
      <c r="KZC679" s="303"/>
      <c r="KZD679" s="303"/>
      <c r="KZE679" s="303"/>
      <c r="KZF679" s="303"/>
      <c r="KZG679" s="303"/>
      <c r="KZH679" s="303"/>
      <c r="KZI679" s="303"/>
      <c r="KZJ679" s="303"/>
      <c r="KZK679" s="303"/>
      <c r="KZL679" s="303"/>
      <c r="KZM679" s="303"/>
      <c r="KZN679" s="303"/>
      <c r="KZO679" s="303"/>
      <c r="KZP679" s="303"/>
      <c r="KZQ679" s="303"/>
      <c r="KZR679" s="303"/>
      <c r="KZS679" s="303"/>
      <c r="KZT679" s="303"/>
      <c r="KZU679" s="303"/>
      <c r="KZV679" s="303"/>
      <c r="KZW679" s="303"/>
      <c r="KZX679" s="303"/>
      <c r="KZY679" s="303"/>
      <c r="KZZ679" s="303"/>
      <c r="LAA679" s="303"/>
      <c r="LAB679" s="303"/>
      <c r="LAC679" s="303"/>
      <c r="LAD679" s="303"/>
      <c r="LAE679" s="303"/>
      <c r="LAF679" s="303"/>
      <c r="LAG679" s="303"/>
      <c r="LAH679" s="303"/>
      <c r="LAI679" s="303"/>
      <c r="LAJ679" s="303"/>
      <c r="LAK679" s="303"/>
      <c r="LAL679" s="303"/>
      <c r="LAM679" s="303"/>
      <c r="LAN679" s="303"/>
      <c r="LAO679" s="303"/>
      <c r="LAP679" s="303"/>
      <c r="LAQ679" s="303"/>
      <c r="LAR679" s="303"/>
      <c r="LAS679" s="303"/>
      <c r="LAT679" s="303"/>
      <c r="LAU679" s="303"/>
      <c r="LAV679" s="303"/>
      <c r="LAW679" s="303"/>
      <c r="LAX679" s="303"/>
      <c r="LAY679" s="303"/>
      <c r="LAZ679" s="303"/>
      <c r="LBA679" s="303"/>
      <c r="LBB679" s="303"/>
      <c r="LBC679" s="303"/>
      <c r="LBD679" s="303"/>
      <c r="LBE679" s="303"/>
      <c r="LBF679" s="303"/>
      <c r="LBG679" s="303"/>
      <c r="LBH679" s="303"/>
      <c r="LBI679" s="303"/>
      <c r="LBJ679" s="303"/>
      <c r="LBK679" s="303"/>
      <c r="LBL679" s="303"/>
      <c r="LBM679" s="303"/>
      <c r="LBN679" s="303"/>
      <c r="LBO679" s="303"/>
      <c r="LBP679" s="303"/>
      <c r="LBQ679" s="303"/>
      <c r="LBR679" s="303"/>
      <c r="LBS679" s="303"/>
      <c r="LBT679" s="303"/>
      <c r="LBU679" s="303"/>
      <c r="LBV679" s="303"/>
      <c r="LBW679" s="303"/>
      <c r="LBX679" s="303"/>
      <c r="LBY679" s="303"/>
      <c r="LBZ679" s="303"/>
      <c r="LCA679" s="303"/>
      <c r="LCB679" s="303"/>
      <c r="LCC679" s="303"/>
      <c r="LCD679" s="303"/>
      <c r="LCE679" s="303"/>
      <c r="LCF679" s="303"/>
      <c r="LCG679" s="303"/>
      <c r="LCH679" s="303"/>
      <c r="LCI679" s="303"/>
      <c r="LCJ679" s="303"/>
      <c r="LCK679" s="303"/>
      <c r="LCL679" s="303"/>
      <c r="LCM679" s="303"/>
      <c r="LCN679" s="303"/>
      <c r="LCO679" s="303"/>
      <c r="LCP679" s="303"/>
      <c r="LCQ679" s="303"/>
      <c r="LCR679" s="303"/>
      <c r="LCS679" s="303"/>
      <c r="LCT679" s="303"/>
      <c r="LCU679" s="303"/>
      <c r="LCV679" s="303"/>
      <c r="LCW679" s="303"/>
      <c r="LCX679" s="303"/>
      <c r="LCY679" s="303"/>
      <c r="LCZ679" s="303"/>
      <c r="LDA679" s="303"/>
      <c r="LDB679" s="303"/>
      <c r="LDC679" s="303"/>
      <c r="LDD679" s="303"/>
      <c r="LDE679" s="303"/>
      <c r="LDF679" s="303"/>
      <c r="LDG679" s="303"/>
      <c r="LDH679" s="303"/>
      <c r="LDI679" s="303"/>
      <c r="LDJ679" s="303"/>
      <c r="LDK679" s="303"/>
      <c r="LDL679" s="303"/>
      <c r="LDM679" s="303"/>
      <c r="LDN679" s="303"/>
      <c r="LDO679" s="303"/>
      <c r="LDP679" s="303"/>
      <c r="LDQ679" s="303"/>
      <c r="LDR679" s="303"/>
      <c r="LDS679" s="303"/>
      <c r="LDT679" s="303"/>
      <c r="LDU679" s="303"/>
      <c r="LDV679" s="303"/>
      <c r="LDW679" s="303"/>
      <c r="LDX679" s="303"/>
      <c r="LDY679" s="303"/>
      <c r="LDZ679" s="303"/>
      <c r="LEA679" s="303"/>
      <c r="LEB679" s="303"/>
      <c r="LEC679" s="303"/>
      <c r="LED679" s="303"/>
      <c r="LEE679" s="303"/>
      <c r="LEF679" s="303"/>
      <c r="LEG679" s="303"/>
      <c r="LEH679" s="303"/>
      <c r="LEI679" s="303"/>
      <c r="LEJ679" s="303"/>
      <c r="LEK679" s="303"/>
      <c r="LEL679" s="303"/>
      <c r="LEM679" s="303"/>
      <c r="LEN679" s="303"/>
      <c r="LEO679" s="303"/>
      <c r="LEP679" s="303"/>
      <c r="LEQ679" s="303"/>
      <c r="LER679" s="303"/>
      <c r="LES679" s="303"/>
      <c r="LET679" s="303"/>
      <c r="LEU679" s="303"/>
      <c r="LEV679" s="303"/>
      <c r="LEW679" s="303"/>
      <c r="LEX679" s="303"/>
      <c r="LEY679" s="303"/>
      <c r="LEZ679" s="303"/>
      <c r="LFA679" s="303"/>
      <c r="LFB679" s="303"/>
      <c r="LFC679" s="303"/>
      <c r="LFD679" s="303"/>
      <c r="LFE679" s="303"/>
      <c r="LFF679" s="303"/>
      <c r="LFG679" s="303"/>
      <c r="LFH679" s="303"/>
      <c r="LFI679" s="303"/>
      <c r="LFJ679" s="303"/>
      <c r="LFK679" s="303"/>
      <c r="LFL679" s="303"/>
      <c r="LFM679" s="303"/>
      <c r="LFN679" s="303"/>
      <c r="LFO679" s="303"/>
      <c r="LFP679" s="303"/>
      <c r="LFQ679" s="303"/>
      <c r="LFR679" s="303"/>
      <c r="LFS679" s="303"/>
      <c r="LFT679" s="303"/>
      <c r="LFU679" s="303"/>
      <c r="LFV679" s="303"/>
      <c r="LFW679" s="303"/>
      <c r="LFX679" s="303"/>
      <c r="LFY679" s="303"/>
      <c r="LFZ679" s="303"/>
      <c r="LGA679" s="303"/>
      <c r="LGB679" s="303"/>
      <c r="LGC679" s="303"/>
      <c r="LGD679" s="303"/>
      <c r="LGE679" s="303"/>
      <c r="LGF679" s="303"/>
      <c r="LGG679" s="303"/>
      <c r="LGH679" s="303"/>
      <c r="LGI679" s="303"/>
      <c r="LGJ679" s="303"/>
      <c r="LGK679" s="303"/>
      <c r="LGL679" s="303"/>
      <c r="LGM679" s="303"/>
      <c r="LGN679" s="303"/>
      <c r="LGO679" s="303"/>
      <c r="LGP679" s="303"/>
      <c r="LGQ679" s="303"/>
      <c r="LGR679" s="303"/>
      <c r="LGS679" s="303"/>
      <c r="LGT679" s="303"/>
      <c r="LGU679" s="303"/>
      <c r="LGV679" s="303"/>
      <c r="LGW679" s="303"/>
      <c r="LGX679" s="303"/>
      <c r="LGY679" s="303"/>
      <c r="LGZ679" s="303"/>
      <c r="LHA679" s="303"/>
      <c r="LHB679" s="303"/>
      <c r="LHC679" s="303"/>
      <c r="LHD679" s="303"/>
      <c r="LHE679" s="303"/>
      <c r="LHF679" s="303"/>
      <c r="LHG679" s="303"/>
      <c r="LHH679" s="303"/>
      <c r="LHI679" s="303"/>
      <c r="LHJ679" s="303"/>
      <c r="LHK679" s="303"/>
      <c r="LHL679" s="303"/>
      <c r="LHM679" s="303"/>
      <c r="LHN679" s="303"/>
      <c r="LHO679" s="303"/>
      <c r="LHP679" s="303"/>
      <c r="LHQ679" s="303"/>
      <c r="LHR679" s="303"/>
      <c r="LHS679" s="303"/>
      <c r="LHT679" s="303"/>
      <c r="LHU679" s="303"/>
      <c r="LHV679" s="303"/>
      <c r="LHW679" s="303"/>
      <c r="LHX679" s="303"/>
      <c r="LHY679" s="303"/>
      <c r="LHZ679" s="303"/>
      <c r="LIA679" s="303"/>
      <c r="LIB679" s="303"/>
      <c r="LIC679" s="303"/>
      <c r="LID679" s="303"/>
      <c r="LIE679" s="303"/>
      <c r="LIF679" s="303"/>
      <c r="LIG679" s="303"/>
      <c r="LIH679" s="303"/>
      <c r="LII679" s="303"/>
      <c r="LIJ679" s="303"/>
      <c r="LIK679" s="303"/>
      <c r="LIL679" s="303"/>
      <c r="LIM679" s="303"/>
      <c r="LIN679" s="303"/>
      <c r="LIO679" s="303"/>
      <c r="LIP679" s="303"/>
      <c r="LIQ679" s="303"/>
      <c r="LIR679" s="303"/>
      <c r="LIS679" s="303"/>
      <c r="LIT679" s="303"/>
      <c r="LIU679" s="303"/>
      <c r="LIV679" s="303"/>
      <c r="LIW679" s="303"/>
      <c r="LIX679" s="303"/>
      <c r="LIY679" s="303"/>
      <c r="LIZ679" s="303"/>
      <c r="LJA679" s="303"/>
      <c r="LJB679" s="303"/>
      <c r="LJC679" s="303"/>
      <c r="LJD679" s="303"/>
      <c r="LJE679" s="303"/>
      <c r="LJF679" s="303"/>
      <c r="LJG679" s="303"/>
      <c r="LJH679" s="303"/>
      <c r="LJI679" s="303"/>
      <c r="LJJ679" s="303"/>
      <c r="LJK679" s="303"/>
      <c r="LJL679" s="303"/>
      <c r="LJM679" s="303"/>
      <c r="LJN679" s="303"/>
      <c r="LJO679" s="303"/>
      <c r="LJP679" s="303"/>
      <c r="LJQ679" s="303"/>
      <c r="LJR679" s="303"/>
      <c r="LJS679" s="303"/>
      <c r="LJT679" s="303"/>
      <c r="LJU679" s="303"/>
      <c r="LJV679" s="303"/>
      <c r="LJW679" s="303"/>
      <c r="LJX679" s="303"/>
      <c r="LJY679" s="303"/>
      <c r="LJZ679" s="303"/>
      <c r="LKA679" s="303"/>
      <c r="LKB679" s="303"/>
      <c r="LKC679" s="303"/>
      <c r="LKD679" s="303"/>
      <c r="LKE679" s="303"/>
      <c r="LKF679" s="303"/>
      <c r="LKG679" s="303"/>
      <c r="LKH679" s="303"/>
      <c r="LKI679" s="303"/>
      <c r="LKJ679" s="303"/>
      <c r="LKK679" s="303"/>
      <c r="LKL679" s="303"/>
      <c r="LKM679" s="303"/>
      <c r="LKN679" s="303"/>
      <c r="LKO679" s="303"/>
      <c r="LKP679" s="303"/>
      <c r="LKQ679" s="303"/>
      <c r="LKR679" s="303"/>
      <c r="LKS679" s="303"/>
      <c r="LKT679" s="303"/>
      <c r="LKU679" s="303"/>
      <c r="LKV679" s="303"/>
      <c r="LKW679" s="303"/>
      <c r="LKX679" s="303"/>
      <c r="LKY679" s="303"/>
      <c r="LKZ679" s="303"/>
      <c r="LLA679" s="303"/>
      <c r="LLB679" s="303"/>
      <c r="LLC679" s="303"/>
      <c r="LLD679" s="303"/>
      <c r="LLE679" s="303"/>
      <c r="LLF679" s="303"/>
      <c r="LLG679" s="303"/>
      <c r="LLH679" s="303"/>
      <c r="LLI679" s="303"/>
      <c r="LLJ679" s="303"/>
      <c r="LLK679" s="303"/>
      <c r="LLL679" s="303"/>
      <c r="LLM679" s="303"/>
      <c r="LLN679" s="303"/>
      <c r="LLO679" s="303"/>
      <c r="LLP679" s="303"/>
      <c r="LLQ679" s="303"/>
      <c r="LLR679" s="303"/>
      <c r="LLS679" s="303"/>
      <c r="LLT679" s="303"/>
      <c r="LLU679" s="303"/>
      <c r="LLV679" s="303"/>
      <c r="LLW679" s="303"/>
      <c r="LLX679" s="303"/>
      <c r="LLY679" s="303"/>
      <c r="LLZ679" s="303"/>
      <c r="LMA679" s="303"/>
      <c r="LMB679" s="303"/>
      <c r="LMC679" s="303"/>
      <c r="LMD679" s="303"/>
      <c r="LME679" s="303"/>
      <c r="LMF679" s="303"/>
      <c r="LMG679" s="303"/>
      <c r="LMH679" s="303"/>
      <c r="LMI679" s="303"/>
      <c r="LMJ679" s="303"/>
      <c r="LMK679" s="303"/>
      <c r="LML679" s="303"/>
      <c r="LMM679" s="303"/>
      <c r="LMN679" s="303"/>
      <c r="LMO679" s="303"/>
      <c r="LMP679" s="303"/>
      <c r="LMQ679" s="303"/>
      <c r="LMR679" s="303"/>
      <c r="LMS679" s="303"/>
      <c r="LMT679" s="303"/>
      <c r="LMU679" s="303"/>
      <c r="LMV679" s="303"/>
      <c r="LMW679" s="303"/>
      <c r="LMX679" s="303"/>
      <c r="LMY679" s="303"/>
      <c r="LMZ679" s="303"/>
      <c r="LNA679" s="303"/>
      <c r="LNB679" s="303"/>
      <c r="LNC679" s="303"/>
      <c r="LND679" s="303"/>
      <c r="LNE679" s="303"/>
      <c r="LNF679" s="303"/>
      <c r="LNG679" s="303"/>
      <c r="LNH679" s="303"/>
      <c r="LNI679" s="303"/>
      <c r="LNJ679" s="303"/>
      <c r="LNK679" s="303"/>
      <c r="LNL679" s="303"/>
      <c r="LNM679" s="303"/>
      <c r="LNN679" s="303"/>
      <c r="LNO679" s="303"/>
      <c r="LNP679" s="303"/>
      <c r="LNQ679" s="303"/>
      <c r="LNR679" s="303"/>
      <c r="LNS679" s="303"/>
      <c r="LNT679" s="303"/>
      <c r="LNU679" s="303"/>
      <c r="LNV679" s="303"/>
      <c r="LNW679" s="303"/>
      <c r="LNX679" s="303"/>
      <c r="LNY679" s="303"/>
      <c r="LNZ679" s="303"/>
      <c r="LOA679" s="303"/>
      <c r="LOB679" s="303"/>
      <c r="LOC679" s="303"/>
      <c r="LOD679" s="303"/>
      <c r="LOE679" s="303"/>
      <c r="LOF679" s="303"/>
      <c r="LOG679" s="303"/>
      <c r="LOH679" s="303"/>
      <c r="LOI679" s="303"/>
      <c r="LOJ679" s="303"/>
      <c r="LOK679" s="303"/>
      <c r="LOL679" s="303"/>
      <c r="LOM679" s="303"/>
      <c r="LON679" s="303"/>
      <c r="LOO679" s="303"/>
      <c r="LOP679" s="303"/>
      <c r="LOQ679" s="303"/>
      <c r="LOR679" s="303"/>
      <c r="LOS679" s="303"/>
      <c r="LOT679" s="303"/>
      <c r="LOU679" s="303"/>
      <c r="LOV679" s="303"/>
      <c r="LOW679" s="303"/>
      <c r="LOX679" s="303"/>
      <c r="LOY679" s="303"/>
      <c r="LOZ679" s="303"/>
      <c r="LPA679" s="303"/>
      <c r="LPB679" s="303"/>
      <c r="LPC679" s="303"/>
      <c r="LPD679" s="303"/>
      <c r="LPE679" s="303"/>
      <c r="LPF679" s="303"/>
      <c r="LPG679" s="303"/>
      <c r="LPH679" s="303"/>
      <c r="LPI679" s="303"/>
      <c r="LPJ679" s="303"/>
      <c r="LPK679" s="303"/>
      <c r="LPL679" s="303"/>
      <c r="LPM679" s="303"/>
      <c r="LPN679" s="303"/>
      <c r="LPO679" s="303"/>
      <c r="LPP679" s="303"/>
      <c r="LPQ679" s="303"/>
      <c r="LPR679" s="303"/>
      <c r="LPS679" s="303"/>
      <c r="LPT679" s="303"/>
      <c r="LPU679" s="303"/>
      <c r="LPV679" s="303"/>
      <c r="LPW679" s="303"/>
      <c r="LPX679" s="303"/>
      <c r="LPY679" s="303"/>
      <c r="LPZ679" s="303"/>
      <c r="LQA679" s="303"/>
      <c r="LQB679" s="303"/>
      <c r="LQC679" s="303"/>
      <c r="LQD679" s="303"/>
      <c r="LQE679" s="303"/>
      <c r="LQF679" s="303"/>
      <c r="LQG679" s="303"/>
      <c r="LQH679" s="303"/>
      <c r="LQI679" s="303"/>
      <c r="LQJ679" s="303"/>
      <c r="LQK679" s="303"/>
      <c r="LQL679" s="303"/>
      <c r="LQM679" s="303"/>
      <c r="LQN679" s="303"/>
      <c r="LQO679" s="303"/>
      <c r="LQP679" s="303"/>
      <c r="LQQ679" s="303"/>
      <c r="LQR679" s="303"/>
      <c r="LQS679" s="303"/>
      <c r="LQT679" s="303"/>
      <c r="LQU679" s="303"/>
      <c r="LQV679" s="303"/>
      <c r="LQW679" s="303"/>
      <c r="LQX679" s="303"/>
      <c r="LQY679" s="303"/>
      <c r="LQZ679" s="303"/>
      <c r="LRA679" s="303"/>
      <c r="LRB679" s="303"/>
      <c r="LRC679" s="303"/>
      <c r="LRD679" s="303"/>
      <c r="LRE679" s="303"/>
      <c r="LRF679" s="303"/>
      <c r="LRG679" s="303"/>
      <c r="LRH679" s="303"/>
      <c r="LRI679" s="303"/>
      <c r="LRJ679" s="303"/>
      <c r="LRK679" s="303"/>
      <c r="LRL679" s="303"/>
      <c r="LRM679" s="303"/>
      <c r="LRN679" s="303"/>
      <c r="LRO679" s="303"/>
      <c r="LRP679" s="303"/>
      <c r="LRQ679" s="303"/>
      <c r="LRR679" s="303"/>
      <c r="LRS679" s="303"/>
      <c r="LRT679" s="303"/>
      <c r="LRU679" s="303"/>
      <c r="LRV679" s="303"/>
      <c r="LRW679" s="303"/>
      <c r="LRX679" s="303"/>
      <c r="LRY679" s="303"/>
      <c r="LRZ679" s="303"/>
      <c r="LSA679" s="303"/>
      <c r="LSB679" s="303"/>
      <c r="LSC679" s="303"/>
      <c r="LSD679" s="303"/>
      <c r="LSE679" s="303"/>
      <c r="LSF679" s="303"/>
      <c r="LSG679" s="303"/>
      <c r="LSH679" s="303"/>
      <c r="LSI679" s="303"/>
      <c r="LSJ679" s="303"/>
      <c r="LSK679" s="303"/>
      <c r="LSL679" s="303"/>
      <c r="LSM679" s="303"/>
      <c r="LSN679" s="303"/>
      <c r="LSO679" s="303"/>
      <c r="LSP679" s="303"/>
      <c r="LSQ679" s="303"/>
      <c r="LSR679" s="303"/>
      <c r="LSS679" s="303"/>
      <c r="LST679" s="303"/>
      <c r="LSU679" s="303"/>
      <c r="LSV679" s="303"/>
      <c r="LSW679" s="303"/>
      <c r="LSX679" s="303"/>
      <c r="LSY679" s="303"/>
      <c r="LSZ679" s="303"/>
      <c r="LTA679" s="303"/>
      <c r="LTB679" s="303"/>
      <c r="LTC679" s="303"/>
      <c r="LTD679" s="303"/>
      <c r="LTE679" s="303"/>
      <c r="LTF679" s="303"/>
      <c r="LTG679" s="303"/>
      <c r="LTH679" s="303"/>
      <c r="LTI679" s="303"/>
      <c r="LTJ679" s="303"/>
      <c r="LTK679" s="303"/>
      <c r="LTL679" s="303"/>
      <c r="LTM679" s="303"/>
      <c r="LTN679" s="303"/>
      <c r="LTO679" s="303"/>
      <c r="LTP679" s="303"/>
      <c r="LTQ679" s="303"/>
      <c r="LTR679" s="303"/>
      <c r="LTS679" s="303"/>
      <c r="LTT679" s="303"/>
      <c r="LTU679" s="303"/>
      <c r="LTV679" s="303"/>
      <c r="LTW679" s="303"/>
      <c r="LTX679" s="303"/>
      <c r="LTY679" s="303"/>
      <c r="LTZ679" s="303"/>
      <c r="LUA679" s="303"/>
      <c r="LUB679" s="303"/>
      <c r="LUC679" s="303"/>
      <c r="LUD679" s="303"/>
      <c r="LUE679" s="303"/>
      <c r="LUF679" s="303"/>
      <c r="LUG679" s="303"/>
      <c r="LUH679" s="303"/>
      <c r="LUI679" s="303"/>
      <c r="LUJ679" s="303"/>
      <c r="LUK679" s="303"/>
      <c r="LUL679" s="303"/>
      <c r="LUM679" s="303"/>
      <c r="LUN679" s="303"/>
      <c r="LUO679" s="303"/>
      <c r="LUP679" s="303"/>
      <c r="LUQ679" s="303"/>
      <c r="LUR679" s="303"/>
      <c r="LUS679" s="303"/>
      <c r="LUT679" s="303"/>
      <c r="LUU679" s="303"/>
      <c r="LUV679" s="303"/>
      <c r="LUW679" s="303"/>
      <c r="LUX679" s="303"/>
      <c r="LUY679" s="303"/>
      <c r="LUZ679" s="303"/>
      <c r="LVA679" s="303"/>
      <c r="LVB679" s="303"/>
      <c r="LVC679" s="303"/>
      <c r="LVD679" s="303"/>
      <c r="LVE679" s="303"/>
      <c r="LVF679" s="303"/>
      <c r="LVG679" s="303"/>
      <c r="LVH679" s="303"/>
      <c r="LVI679" s="303"/>
      <c r="LVJ679" s="303"/>
      <c r="LVK679" s="303"/>
      <c r="LVL679" s="303"/>
      <c r="LVM679" s="303"/>
      <c r="LVN679" s="303"/>
      <c r="LVO679" s="303"/>
      <c r="LVP679" s="303"/>
      <c r="LVQ679" s="303"/>
      <c r="LVR679" s="303"/>
      <c r="LVS679" s="303"/>
      <c r="LVT679" s="303"/>
      <c r="LVU679" s="303"/>
      <c r="LVV679" s="303"/>
      <c r="LVW679" s="303"/>
      <c r="LVX679" s="303"/>
      <c r="LVY679" s="303"/>
      <c r="LVZ679" s="303"/>
      <c r="LWA679" s="303"/>
      <c r="LWB679" s="303"/>
      <c r="LWC679" s="303"/>
      <c r="LWD679" s="303"/>
      <c r="LWE679" s="303"/>
      <c r="LWF679" s="303"/>
      <c r="LWG679" s="303"/>
      <c r="LWH679" s="303"/>
      <c r="LWI679" s="303"/>
      <c r="LWJ679" s="303"/>
      <c r="LWK679" s="303"/>
      <c r="LWL679" s="303"/>
      <c r="LWM679" s="303"/>
      <c r="LWN679" s="303"/>
      <c r="LWO679" s="303"/>
      <c r="LWP679" s="303"/>
      <c r="LWQ679" s="303"/>
      <c r="LWR679" s="303"/>
      <c r="LWS679" s="303"/>
      <c r="LWT679" s="303"/>
      <c r="LWU679" s="303"/>
      <c r="LWV679" s="303"/>
      <c r="LWW679" s="303"/>
      <c r="LWX679" s="303"/>
      <c r="LWY679" s="303"/>
      <c r="LWZ679" s="303"/>
      <c r="LXA679" s="303"/>
      <c r="LXB679" s="303"/>
      <c r="LXC679" s="303"/>
      <c r="LXD679" s="303"/>
      <c r="LXE679" s="303"/>
      <c r="LXF679" s="303"/>
      <c r="LXG679" s="303"/>
      <c r="LXH679" s="303"/>
      <c r="LXI679" s="303"/>
      <c r="LXJ679" s="303"/>
      <c r="LXK679" s="303"/>
      <c r="LXL679" s="303"/>
      <c r="LXM679" s="303"/>
      <c r="LXN679" s="303"/>
      <c r="LXO679" s="303"/>
      <c r="LXP679" s="303"/>
      <c r="LXQ679" s="303"/>
      <c r="LXR679" s="303"/>
      <c r="LXS679" s="303"/>
      <c r="LXT679" s="303"/>
      <c r="LXU679" s="303"/>
      <c r="LXV679" s="303"/>
      <c r="LXW679" s="303"/>
      <c r="LXX679" s="303"/>
      <c r="LXY679" s="303"/>
      <c r="LXZ679" s="303"/>
      <c r="LYA679" s="303"/>
      <c r="LYB679" s="303"/>
      <c r="LYC679" s="303"/>
      <c r="LYD679" s="303"/>
      <c r="LYE679" s="303"/>
      <c r="LYF679" s="303"/>
      <c r="LYG679" s="303"/>
      <c r="LYH679" s="303"/>
      <c r="LYI679" s="303"/>
      <c r="LYJ679" s="303"/>
      <c r="LYK679" s="303"/>
      <c r="LYL679" s="303"/>
      <c r="LYM679" s="303"/>
      <c r="LYN679" s="303"/>
      <c r="LYO679" s="303"/>
      <c r="LYP679" s="303"/>
      <c r="LYQ679" s="303"/>
      <c r="LYR679" s="303"/>
      <c r="LYS679" s="303"/>
      <c r="LYT679" s="303"/>
      <c r="LYU679" s="303"/>
      <c r="LYV679" s="303"/>
      <c r="LYW679" s="303"/>
      <c r="LYX679" s="303"/>
      <c r="LYY679" s="303"/>
      <c r="LYZ679" s="303"/>
      <c r="LZA679" s="303"/>
      <c r="LZB679" s="303"/>
      <c r="LZC679" s="303"/>
      <c r="LZD679" s="303"/>
      <c r="LZE679" s="303"/>
      <c r="LZF679" s="303"/>
      <c r="LZG679" s="303"/>
      <c r="LZH679" s="303"/>
      <c r="LZI679" s="303"/>
      <c r="LZJ679" s="303"/>
      <c r="LZK679" s="303"/>
      <c r="LZL679" s="303"/>
      <c r="LZM679" s="303"/>
      <c r="LZN679" s="303"/>
      <c r="LZO679" s="303"/>
      <c r="LZP679" s="303"/>
      <c r="LZQ679" s="303"/>
      <c r="LZR679" s="303"/>
      <c r="LZS679" s="303"/>
      <c r="LZT679" s="303"/>
      <c r="LZU679" s="303"/>
      <c r="LZV679" s="303"/>
      <c r="LZW679" s="303"/>
      <c r="LZX679" s="303"/>
      <c r="LZY679" s="303"/>
      <c r="LZZ679" s="303"/>
      <c r="MAA679" s="303"/>
      <c r="MAB679" s="303"/>
      <c r="MAC679" s="303"/>
      <c r="MAD679" s="303"/>
      <c r="MAE679" s="303"/>
      <c r="MAF679" s="303"/>
      <c r="MAG679" s="303"/>
      <c r="MAH679" s="303"/>
      <c r="MAI679" s="303"/>
      <c r="MAJ679" s="303"/>
      <c r="MAK679" s="303"/>
      <c r="MAL679" s="303"/>
      <c r="MAM679" s="303"/>
      <c r="MAN679" s="303"/>
      <c r="MAO679" s="303"/>
      <c r="MAP679" s="303"/>
      <c r="MAQ679" s="303"/>
      <c r="MAR679" s="303"/>
      <c r="MAS679" s="303"/>
      <c r="MAT679" s="303"/>
      <c r="MAU679" s="303"/>
      <c r="MAV679" s="303"/>
      <c r="MAW679" s="303"/>
      <c r="MAX679" s="303"/>
      <c r="MAY679" s="303"/>
      <c r="MAZ679" s="303"/>
      <c r="MBA679" s="303"/>
      <c r="MBB679" s="303"/>
      <c r="MBC679" s="303"/>
      <c r="MBD679" s="303"/>
      <c r="MBE679" s="303"/>
      <c r="MBF679" s="303"/>
      <c r="MBG679" s="303"/>
      <c r="MBH679" s="303"/>
      <c r="MBI679" s="303"/>
      <c r="MBJ679" s="303"/>
      <c r="MBK679" s="303"/>
      <c r="MBL679" s="303"/>
      <c r="MBM679" s="303"/>
      <c r="MBN679" s="303"/>
      <c r="MBO679" s="303"/>
      <c r="MBP679" s="303"/>
      <c r="MBQ679" s="303"/>
      <c r="MBR679" s="303"/>
      <c r="MBS679" s="303"/>
      <c r="MBT679" s="303"/>
      <c r="MBU679" s="303"/>
      <c r="MBV679" s="303"/>
      <c r="MBW679" s="303"/>
      <c r="MBX679" s="303"/>
      <c r="MBY679" s="303"/>
      <c r="MBZ679" s="303"/>
      <c r="MCA679" s="303"/>
      <c r="MCB679" s="303"/>
      <c r="MCC679" s="303"/>
      <c r="MCD679" s="303"/>
      <c r="MCE679" s="303"/>
      <c r="MCF679" s="303"/>
      <c r="MCG679" s="303"/>
      <c r="MCH679" s="303"/>
      <c r="MCI679" s="303"/>
      <c r="MCJ679" s="303"/>
      <c r="MCK679" s="303"/>
      <c r="MCL679" s="303"/>
      <c r="MCM679" s="303"/>
      <c r="MCN679" s="303"/>
      <c r="MCO679" s="303"/>
      <c r="MCP679" s="303"/>
      <c r="MCQ679" s="303"/>
      <c r="MCR679" s="303"/>
      <c r="MCS679" s="303"/>
      <c r="MCT679" s="303"/>
      <c r="MCU679" s="303"/>
      <c r="MCV679" s="303"/>
      <c r="MCW679" s="303"/>
      <c r="MCX679" s="303"/>
      <c r="MCY679" s="303"/>
      <c r="MCZ679" s="303"/>
      <c r="MDA679" s="303"/>
      <c r="MDB679" s="303"/>
      <c r="MDC679" s="303"/>
      <c r="MDD679" s="303"/>
      <c r="MDE679" s="303"/>
      <c r="MDF679" s="303"/>
      <c r="MDG679" s="303"/>
      <c r="MDH679" s="303"/>
      <c r="MDI679" s="303"/>
      <c r="MDJ679" s="303"/>
      <c r="MDK679" s="303"/>
      <c r="MDL679" s="303"/>
      <c r="MDM679" s="303"/>
      <c r="MDN679" s="303"/>
      <c r="MDO679" s="303"/>
      <c r="MDP679" s="303"/>
      <c r="MDQ679" s="303"/>
      <c r="MDR679" s="303"/>
      <c r="MDS679" s="303"/>
      <c r="MDT679" s="303"/>
      <c r="MDU679" s="303"/>
      <c r="MDV679" s="303"/>
      <c r="MDW679" s="303"/>
      <c r="MDX679" s="303"/>
      <c r="MDY679" s="303"/>
      <c r="MDZ679" s="303"/>
      <c r="MEA679" s="303"/>
      <c r="MEB679" s="303"/>
      <c r="MEC679" s="303"/>
      <c r="MED679" s="303"/>
      <c r="MEE679" s="303"/>
      <c r="MEF679" s="303"/>
      <c r="MEG679" s="303"/>
      <c r="MEH679" s="303"/>
      <c r="MEI679" s="303"/>
      <c r="MEJ679" s="303"/>
      <c r="MEK679" s="303"/>
      <c r="MEL679" s="303"/>
      <c r="MEM679" s="303"/>
      <c r="MEN679" s="303"/>
      <c r="MEO679" s="303"/>
      <c r="MEP679" s="303"/>
      <c r="MEQ679" s="303"/>
      <c r="MER679" s="303"/>
      <c r="MES679" s="303"/>
      <c r="MET679" s="303"/>
      <c r="MEU679" s="303"/>
      <c r="MEV679" s="303"/>
      <c r="MEW679" s="303"/>
      <c r="MEX679" s="303"/>
      <c r="MEY679" s="303"/>
      <c r="MEZ679" s="303"/>
      <c r="MFA679" s="303"/>
      <c r="MFB679" s="303"/>
      <c r="MFC679" s="303"/>
      <c r="MFD679" s="303"/>
      <c r="MFE679" s="303"/>
      <c r="MFF679" s="303"/>
      <c r="MFG679" s="303"/>
      <c r="MFH679" s="303"/>
      <c r="MFI679" s="303"/>
      <c r="MFJ679" s="303"/>
      <c r="MFK679" s="303"/>
      <c r="MFL679" s="303"/>
      <c r="MFM679" s="303"/>
      <c r="MFN679" s="303"/>
      <c r="MFO679" s="303"/>
      <c r="MFP679" s="303"/>
      <c r="MFQ679" s="303"/>
      <c r="MFR679" s="303"/>
      <c r="MFS679" s="303"/>
      <c r="MFT679" s="303"/>
      <c r="MFU679" s="303"/>
      <c r="MFV679" s="303"/>
      <c r="MFW679" s="303"/>
      <c r="MFX679" s="303"/>
      <c r="MFY679" s="303"/>
      <c r="MFZ679" s="303"/>
      <c r="MGA679" s="303"/>
      <c r="MGB679" s="303"/>
      <c r="MGC679" s="303"/>
      <c r="MGD679" s="303"/>
      <c r="MGE679" s="303"/>
      <c r="MGF679" s="303"/>
      <c r="MGG679" s="303"/>
      <c r="MGH679" s="303"/>
      <c r="MGI679" s="303"/>
      <c r="MGJ679" s="303"/>
      <c r="MGK679" s="303"/>
      <c r="MGL679" s="303"/>
      <c r="MGM679" s="303"/>
      <c r="MGN679" s="303"/>
      <c r="MGO679" s="303"/>
      <c r="MGP679" s="303"/>
      <c r="MGQ679" s="303"/>
      <c r="MGR679" s="303"/>
      <c r="MGS679" s="303"/>
      <c r="MGT679" s="303"/>
      <c r="MGU679" s="303"/>
      <c r="MGV679" s="303"/>
      <c r="MGW679" s="303"/>
      <c r="MGX679" s="303"/>
      <c r="MGY679" s="303"/>
      <c r="MGZ679" s="303"/>
      <c r="MHA679" s="303"/>
      <c r="MHB679" s="303"/>
      <c r="MHC679" s="303"/>
      <c r="MHD679" s="303"/>
      <c r="MHE679" s="303"/>
      <c r="MHF679" s="303"/>
      <c r="MHG679" s="303"/>
      <c r="MHH679" s="303"/>
      <c r="MHI679" s="303"/>
      <c r="MHJ679" s="303"/>
      <c r="MHK679" s="303"/>
      <c r="MHL679" s="303"/>
      <c r="MHM679" s="303"/>
      <c r="MHN679" s="303"/>
      <c r="MHO679" s="303"/>
      <c r="MHP679" s="303"/>
      <c r="MHQ679" s="303"/>
      <c r="MHR679" s="303"/>
      <c r="MHS679" s="303"/>
      <c r="MHT679" s="303"/>
      <c r="MHU679" s="303"/>
      <c r="MHV679" s="303"/>
      <c r="MHW679" s="303"/>
      <c r="MHX679" s="303"/>
      <c r="MHY679" s="303"/>
      <c r="MHZ679" s="303"/>
      <c r="MIA679" s="303"/>
      <c r="MIB679" s="303"/>
      <c r="MIC679" s="303"/>
      <c r="MID679" s="303"/>
      <c r="MIE679" s="303"/>
      <c r="MIF679" s="303"/>
      <c r="MIG679" s="303"/>
      <c r="MIH679" s="303"/>
      <c r="MII679" s="303"/>
      <c r="MIJ679" s="303"/>
      <c r="MIK679" s="303"/>
      <c r="MIL679" s="303"/>
      <c r="MIM679" s="303"/>
      <c r="MIN679" s="303"/>
      <c r="MIO679" s="303"/>
      <c r="MIP679" s="303"/>
      <c r="MIQ679" s="303"/>
      <c r="MIR679" s="303"/>
      <c r="MIS679" s="303"/>
      <c r="MIT679" s="303"/>
      <c r="MIU679" s="303"/>
      <c r="MIV679" s="303"/>
      <c r="MIW679" s="303"/>
      <c r="MIX679" s="303"/>
      <c r="MIY679" s="303"/>
      <c r="MIZ679" s="303"/>
      <c r="MJA679" s="303"/>
      <c r="MJB679" s="303"/>
      <c r="MJC679" s="303"/>
      <c r="MJD679" s="303"/>
      <c r="MJE679" s="303"/>
      <c r="MJF679" s="303"/>
      <c r="MJG679" s="303"/>
      <c r="MJH679" s="303"/>
      <c r="MJI679" s="303"/>
      <c r="MJJ679" s="303"/>
      <c r="MJK679" s="303"/>
      <c r="MJL679" s="303"/>
      <c r="MJM679" s="303"/>
      <c r="MJN679" s="303"/>
      <c r="MJO679" s="303"/>
      <c r="MJP679" s="303"/>
      <c r="MJQ679" s="303"/>
      <c r="MJR679" s="303"/>
      <c r="MJS679" s="303"/>
      <c r="MJT679" s="303"/>
      <c r="MJU679" s="303"/>
      <c r="MJV679" s="303"/>
      <c r="MJW679" s="303"/>
      <c r="MJX679" s="303"/>
      <c r="MJY679" s="303"/>
      <c r="MJZ679" s="303"/>
      <c r="MKA679" s="303"/>
      <c r="MKB679" s="303"/>
      <c r="MKC679" s="303"/>
      <c r="MKD679" s="303"/>
      <c r="MKE679" s="303"/>
      <c r="MKF679" s="303"/>
      <c r="MKG679" s="303"/>
      <c r="MKH679" s="303"/>
      <c r="MKI679" s="303"/>
      <c r="MKJ679" s="303"/>
      <c r="MKK679" s="303"/>
      <c r="MKL679" s="303"/>
      <c r="MKM679" s="303"/>
      <c r="MKN679" s="303"/>
      <c r="MKO679" s="303"/>
      <c r="MKP679" s="303"/>
      <c r="MKQ679" s="303"/>
      <c r="MKR679" s="303"/>
      <c r="MKS679" s="303"/>
      <c r="MKT679" s="303"/>
      <c r="MKU679" s="303"/>
      <c r="MKV679" s="303"/>
      <c r="MKW679" s="303"/>
      <c r="MKX679" s="303"/>
      <c r="MKY679" s="303"/>
      <c r="MKZ679" s="303"/>
      <c r="MLA679" s="303"/>
      <c r="MLB679" s="303"/>
      <c r="MLC679" s="303"/>
      <c r="MLD679" s="303"/>
      <c r="MLE679" s="303"/>
      <c r="MLF679" s="303"/>
      <c r="MLG679" s="303"/>
      <c r="MLH679" s="303"/>
      <c r="MLI679" s="303"/>
      <c r="MLJ679" s="303"/>
      <c r="MLK679" s="303"/>
      <c r="MLL679" s="303"/>
      <c r="MLM679" s="303"/>
      <c r="MLN679" s="303"/>
      <c r="MLO679" s="303"/>
      <c r="MLP679" s="303"/>
      <c r="MLQ679" s="303"/>
      <c r="MLR679" s="303"/>
      <c r="MLS679" s="303"/>
      <c r="MLT679" s="303"/>
      <c r="MLU679" s="303"/>
      <c r="MLV679" s="303"/>
      <c r="MLW679" s="303"/>
      <c r="MLX679" s="303"/>
      <c r="MLY679" s="303"/>
      <c r="MLZ679" s="303"/>
      <c r="MMA679" s="303"/>
      <c r="MMB679" s="303"/>
      <c r="MMC679" s="303"/>
      <c r="MMD679" s="303"/>
      <c r="MME679" s="303"/>
      <c r="MMF679" s="303"/>
      <c r="MMG679" s="303"/>
      <c r="MMH679" s="303"/>
      <c r="MMI679" s="303"/>
      <c r="MMJ679" s="303"/>
      <c r="MMK679" s="303"/>
      <c r="MML679" s="303"/>
      <c r="MMM679" s="303"/>
      <c r="MMN679" s="303"/>
      <c r="MMO679" s="303"/>
      <c r="MMP679" s="303"/>
      <c r="MMQ679" s="303"/>
      <c r="MMR679" s="303"/>
      <c r="MMS679" s="303"/>
      <c r="MMT679" s="303"/>
      <c r="MMU679" s="303"/>
      <c r="MMV679" s="303"/>
      <c r="MMW679" s="303"/>
      <c r="MMX679" s="303"/>
      <c r="MMY679" s="303"/>
      <c r="MMZ679" s="303"/>
      <c r="MNA679" s="303"/>
      <c r="MNB679" s="303"/>
      <c r="MNC679" s="303"/>
      <c r="MND679" s="303"/>
      <c r="MNE679" s="303"/>
      <c r="MNF679" s="303"/>
      <c r="MNG679" s="303"/>
      <c r="MNH679" s="303"/>
      <c r="MNI679" s="303"/>
      <c r="MNJ679" s="303"/>
      <c r="MNK679" s="303"/>
      <c r="MNL679" s="303"/>
      <c r="MNM679" s="303"/>
      <c r="MNN679" s="303"/>
      <c r="MNO679" s="303"/>
      <c r="MNP679" s="303"/>
      <c r="MNQ679" s="303"/>
      <c r="MNR679" s="303"/>
      <c r="MNS679" s="303"/>
      <c r="MNT679" s="303"/>
      <c r="MNU679" s="303"/>
      <c r="MNV679" s="303"/>
      <c r="MNW679" s="303"/>
      <c r="MNX679" s="303"/>
      <c r="MNY679" s="303"/>
      <c r="MNZ679" s="303"/>
      <c r="MOA679" s="303"/>
      <c r="MOB679" s="303"/>
      <c r="MOC679" s="303"/>
      <c r="MOD679" s="303"/>
      <c r="MOE679" s="303"/>
      <c r="MOF679" s="303"/>
      <c r="MOG679" s="303"/>
      <c r="MOH679" s="303"/>
      <c r="MOI679" s="303"/>
      <c r="MOJ679" s="303"/>
      <c r="MOK679" s="303"/>
      <c r="MOL679" s="303"/>
      <c r="MOM679" s="303"/>
      <c r="MON679" s="303"/>
      <c r="MOO679" s="303"/>
      <c r="MOP679" s="303"/>
      <c r="MOQ679" s="303"/>
      <c r="MOR679" s="303"/>
      <c r="MOS679" s="303"/>
      <c r="MOT679" s="303"/>
      <c r="MOU679" s="303"/>
      <c r="MOV679" s="303"/>
      <c r="MOW679" s="303"/>
      <c r="MOX679" s="303"/>
      <c r="MOY679" s="303"/>
      <c r="MOZ679" s="303"/>
      <c r="MPA679" s="303"/>
      <c r="MPB679" s="303"/>
      <c r="MPC679" s="303"/>
      <c r="MPD679" s="303"/>
      <c r="MPE679" s="303"/>
      <c r="MPF679" s="303"/>
      <c r="MPG679" s="303"/>
      <c r="MPH679" s="303"/>
      <c r="MPI679" s="303"/>
      <c r="MPJ679" s="303"/>
      <c r="MPK679" s="303"/>
      <c r="MPL679" s="303"/>
      <c r="MPM679" s="303"/>
      <c r="MPN679" s="303"/>
      <c r="MPO679" s="303"/>
      <c r="MPP679" s="303"/>
      <c r="MPQ679" s="303"/>
      <c r="MPR679" s="303"/>
      <c r="MPS679" s="303"/>
      <c r="MPT679" s="303"/>
      <c r="MPU679" s="303"/>
      <c r="MPV679" s="303"/>
      <c r="MPW679" s="303"/>
      <c r="MPX679" s="303"/>
      <c r="MPY679" s="303"/>
      <c r="MPZ679" s="303"/>
      <c r="MQA679" s="303"/>
      <c r="MQB679" s="303"/>
      <c r="MQC679" s="303"/>
      <c r="MQD679" s="303"/>
      <c r="MQE679" s="303"/>
      <c r="MQF679" s="303"/>
      <c r="MQG679" s="303"/>
      <c r="MQH679" s="303"/>
      <c r="MQI679" s="303"/>
      <c r="MQJ679" s="303"/>
      <c r="MQK679" s="303"/>
      <c r="MQL679" s="303"/>
      <c r="MQM679" s="303"/>
      <c r="MQN679" s="303"/>
      <c r="MQO679" s="303"/>
      <c r="MQP679" s="303"/>
      <c r="MQQ679" s="303"/>
      <c r="MQR679" s="303"/>
      <c r="MQS679" s="303"/>
      <c r="MQT679" s="303"/>
      <c r="MQU679" s="303"/>
      <c r="MQV679" s="303"/>
      <c r="MQW679" s="303"/>
      <c r="MQX679" s="303"/>
      <c r="MQY679" s="303"/>
      <c r="MQZ679" s="303"/>
      <c r="MRA679" s="303"/>
      <c r="MRB679" s="303"/>
      <c r="MRC679" s="303"/>
      <c r="MRD679" s="303"/>
      <c r="MRE679" s="303"/>
      <c r="MRF679" s="303"/>
      <c r="MRG679" s="303"/>
      <c r="MRH679" s="303"/>
      <c r="MRI679" s="303"/>
      <c r="MRJ679" s="303"/>
      <c r="MRK679" s="303"/>
      <c r="MRL679" s="303"/>
      <c r="MRM679" s="303"/>
      <c r="MRN679" s="303"/>
      <c r="MRO679" s="303"/>
      <c r="MRP679" s="303"/>
      <c r="MRQ679" s="303"/>
      <c r="MRR679" s="303"/>
      <c r="MRS679" s="303"/>
      <c r="MRT679" s="303"/>
      <c r="MRU679" s="303"/>
      <c r="MRV679" s="303"/>
      <c r="MRW679" s="303"/>
      <c r="MRX679" s="303"/>
      <c r="MRY679" s="303"/>
      <c r="MRZ679" s="303"/>
      <c r="MSA679" s="303"/>
      <c r="MSB679" s="303"/>
      <c r="MSC679" s="303"/>
      <c r="MSD679" s="303"/>
      <c r="MSE679" s="303"/>
      <c r="MSF679" s="303"/>
      <c r="MSG679" s="303"/>
      <c r="MSH679" s="303"/>
      <c r="MSI679" s="303"/>
      <c r="MSJ679" s="303"/>
      <c r="MSK679" s="303"/>
      <c r="MSL679" s="303"/>
      <c r="MSM679" s="303"/>
      <c r="MSN679" s="303"/>
      <c r="MSO679" s="303"/>
      <c r="MSP679" s="303"/>
      <c r="MSQ679" s="303"/>
      <c r="MSR679" s="303"/>
      <c r="MSS679" s="303"/>
      <c r="MST679" s="303"/>
      <c r="MSU679" s="303"/>
      <c r="MSV679" s="303"/>
      <c r="MSW679" s="303"/>
      <c r="MSX679" s="303"/>
      <c r="MSY679" s="303"/>
      <c r="MSZ679" s="303"/>
      <c r="MTA679" s="303"/>
      <c r="MTB679" s="303"/>
      <c r="MTC679" s="303"/>
      <c r="MTD679" s="303"/>
      <c r="MTE679" s="303"/>
      <c r="MTF679" s="303"/>
      <c r="MTG679" s="303"/>
      <c r="MTH679" s="303"/>
      <c r="MTI679" s="303"/>
      <c r="MTJ679" s="303"/>
      <c r="MTK679" s="303"/>
      <c r="MTL679" s="303"/>
      <c r="MTM679" s="303"/>
      <c r="MTN679" s="303"/>
      <c r="MTO679" s="303"/>
      <c r="MTP679" s="303"/>
      <c r="MTQ679" s="303"/>
      <c r="MTR679" s="303"/>
      <c r="MTS679" s="303"/>
      <c r="MTT679" s="303"/>
      <c r="MTU679" s="303"/>
      <c r="MTV679" s="303"/>
      <c r="MTW679" s="303"/>
      <c r="MTX679" s="303"/>
      <c r="MTY679" s="303"/>
      <c r="MTZ679" s="303"/>
      <c r="MUA679" s="303"/>
      <c r="MUB679" s="303"/>
      <c r="MUC679" s="303"/>
      <c r="MUD679" s="303"/>
      <c r="MUE679" s="303"/>
      <c r="MUF679" s="303"/>
      <c r="MUG679" s="303"/>
      <c r="MUH679" s="303"/>
      <c r="MUI679" s="303"/>
      <c r="MUJ679" s="303"/>
      <c r="MUK679" s="303"/>
      <c r="MUL679" s="303"/>
      <c r="MUM679" s="303"/>
      <c r="MUN679" s="303"/>
      <c r="MUO679" s="303"/>
      <c r="MUP679" s="303"/>
      <c r="MUQ679" s="303"/>
      <c r="MUR679" s="303"/>
      <c r="MUS679" s="303"/>
      <c r="MUT679" s="303"/>
      <c r="MUU679" s="303"/>
      <c r="MUV679" s="303"/>
      <c r="MUW679" s="303"/>
      <c r="MUX679" s="303"/>
      <c r="MUY679" s="303"/>
      <c r="MUZ679" s="303"/>
      <c r="MVA679" s="303"/>
      <c r="MVB679" s="303"/>
      <c r="MVC679" s="303"/>
      <c r="MVD679" s="303"/>
      <c r="MVE679" s="303"/>
      <c r="MVF679" s="303"/>
      <c r="MVG679" s="303"/>
      <c r="MVH679" s="303"/>
      <c r="MVI679" s="303"/>
      <c r="MVJ679" s="303"/>
      <c r="MVK679" s="303"/>
      <c r="MVL679" s="303"/>
      <c r="MVM679" s="303"/>
      <c r="MVN679" s="303"/>
      <c r="MVO679" s="303"/>
      <c r="MVP679" s="303"/>
      <c r="MVQ679" s="303"/>
      <c r="MVR679" s="303"/>
      <c r="MVS679" s="303"/>
      <c r="MVT679" s="303"/>
      <c r="MVU679" s="303"/>
      <c r="MVV679" s="303"/>
      <c r="MVW679" s="303"/>
      <c r="MVX679" s="303"/>
      <c r="MVY679" s="303"/>
      <c r="MVZ679" s="303"/>
      <c r="MWA679" s="303"/>
      <c r="MWB679" s="303"/>
      <c r="MWC679" s="303"/>
      <c r="MWD679" s="303"/>
      <c r="MWE679" s="303"/>
      <c r="MWF679" s="303"/>
      <c r="MWG679" s="303"/>
      <c r="MWH679" s="303"/>
      <c r="MWI679" s="303"/>
      <c r="MWJ679" s="303"/>
      <c r="MWK679" s="303"/>
      <c r="MWL679" s="303"/>
      <c r="MWM679" s="303"/>
      <c r="MWN679" s="303"/>
      <c r="MWO679" s="303"/>
      <c r="MWP679" s="303"/>
      <c r="MWQ679" s="303"/>
      <c r="MWR679" s="303"/>
      <c r="MWS679" s="303"/>
      <c r="MWT679" s="303"/>
      <c r="MWU679" s="303"/>
      <c r="MWV679" s="303"/>
      <c r="MWW679" s="303"/>
      <c r="MWX679" s="303"/>
      <c r="MWY679" s="303"/>
      <c r="MWZ679" s="303"/>
      <c r="MXA679" s="303"/>
      <c r="MXB679" s="303"/>
      <c r="MXC679" s="303"/>
      <c r="MXD679" s="303"/>
      <c r="MXE679" s="303"/>
      <c r="MXF679" s="303"/>
      <c r="MXG679" s="303"/>
      <c r="MXH679" s="303"/>
      <c r="MXI679" s="303"/>
      <c r="MXJ679" s="303"/>
      <c r="MXK679" s="303"/>
      <c r="MXL679" s="303"/>
      <c r="MXM679" s="303"/>
      <c r="MXN679" s="303"/>
      <c r="MXO679" s="303"/>
      <c r="MXP679" s="303"/>
      <c r="MXQ679" s="303"/>
      <c r="MXR679" s="303"/>
      <c r="MXS679" s="303"/>
      <c r="MXT679" s="303"/>
      <c r="MXU679" s="303"/>
      <c r="MXV679" s="303"/>
      <c r="MXW679" s="303"/>
      <c r="MXX679" s="303"/>
      <c r="MXY679" s="303"/>
      <c r="MXZ679" s="303"/>
      <c r="MYA679" s="303"/>
      <c r="MYB679" s="303"/>
      <c r="MYC679" s="303"/>
      <c r="MYD679" s="303"/>
      <c r="MYE679" s="303"/>
      <c r="MYF679" s="303"/>
      <c r="MYG679" s="303"/>
      <c r="MYH679" s="303"/>
      <c r="MYI679" s="303"/>
      <c r="MYJ679" s="303"/>
      <c r="MYK679" s="303"/>
      <c r="MYL679" s="303"/>
      <c r="MYM679" s="303"/>
      <c r="MYN679" s="303"/>
      <c r="MYO679" s="303"/>
      <c r="MYP679" s="303"/>
      <c r="MYQ679" s="303"/>
      <c r="MYR679" s="303"/>
      <c r="MYS679" s="303"/>
      <c r="MYT679" s="303"/>
      <c r="MYU679" s="303"/>
      <c r="MYV679" s="303"/>
      <c r="MYW679" s="303"/>
      <c r="MYX679" s="303"/>
      <c r="MYY679" s="303"/>
      <c r="MYZ679" s="303"/>
      <c r="MZA679" s="303"/>
      <c r="MZB679" s="303"/>
      <c r="MZC679" s="303"/>
      <c r="MZD679" s="303"/>
      <c r="MZE679" s="303"/>
      <c r="MZF679" s="303"/>
      <c r="MZG679" s="303"/>
      <c r="MZH679" s="303"/>
      <c r="MZI679" s="303"/>
      <c r="MZJ679" s="303"/>
      <c r="MZK679" s="303"/>
      <c r="MZL679" s="303"/>
      <c r="MZM679" s="303"/>
      <c r="MZN679" s="303"/>
      <c r="MZO679" s="303"/>
      <c r="MZP679" s="303"/>
      <c r="MZQ679" s="303"/>
      <c r="MZR679" s="303"/>
      <c r="MZS679" s="303"/>
      <c r="MZT679" s="303"/>
      <c r="MZU679" s="303"/>
      <c r="MZV679" s="303"/>
      <c r="MZW679" s="303"/>
      <c r="MZX679" s="303"/>
      <c r="MZY679" s="303"/>
      <c r="MZZ679" s="303"/>
      <c r="NAA679" s="303"/>
      <c r="NAB679" s="303"/>
      <c r="NAC679" s="303"/>
      <c r="NAD679" s="303"/>
      <c r="NAE679" s="303"/>
      <c r="NAF679" s="303"/>
      <c r="NAG679" s="303"/>
      <c r="NAH679" s="303"/>
      <c r="NAI679" s="303"/>
      <c r="NAJ679" s="303"/>
      <c r="NAK679" s="303"/>
      <c r="NAL679" s="303"/>
      <c r="NAM679" s="303"/>
      <c r="NAN679" s="303"/>
      <c r="NAO679" s="303"/>
      <c r="NAP679" s="303"/>
      <c r="NAQ679" s="303"/>
      <c r="NAR679" s="303"/>
      <c r="NAS679" s="303"/>
      <c r="NAT679" s="303"/>
      <c r="NAU679" s="303"/>
      <c r="NAV679" s="303"/>
      <c r="NAW679" s="303"/>
      <c r="NAX679" s="303"/>
      <c r="NAY679" s="303"/>
      <c r="NAZ679" s="303"/>
      <c r="NBA679" s="303"/>
      <c r="NBB679" s="303"/>
      <c r="NBC679" s="303"/>
      <c r="NBD679" s="303"/>
      <c r="NBE679" s="303"/>
      <c r="NBF679" s="303"/>
      <c r="NBG679" s="303"/>
      <c r="NBH679" s="303"/>
      <c r="NBI679" s="303"/>
      <c r="NBJ679" s="303"/>
      <c r="NBK679" s="303"/>
      <c r="NBL679" s="303"/>
      <c r="NBM679" s="303"/>
      <c r="NBN679" s="303"/>
      <c r="NBO679" s="303"/>
      <c r="NBP679" s="303"/>
      <c r="NBQ679" s="303"/>
      <c r="NBR679" s="303"/>
      <c r="NBS679" s="303"/>
      <c r="NBT679" s="303"/>
      <c r="NBU679" s="303"/>
      <c r="NBV679" s="303"/>
      <c r="NBW679" s="303"/>
      <c r="NBX679" s="303"/>
      <c r="NBY679" s="303"/>
      <c r="NBZ679" s="303"/>
      <c r="NCA679" s="303"/>
      <c r="NCB679" s="303"/>
      <c r="NCC679" s="303"/>
      <c r="NCD679" s="303"/>
      <c r="NCE679" s="303"/>
      <c r="NCF679" s="303"/>
      <c r="NCG679" s="303"/>
      <c r="NCH679" s="303"/>
      <c r="NCI679" s="303"/>
      <c r="NCJ679" s="303"/>
      <c r="NCK679" s="303"/>
      <c r="NCL679" s="303"/>
      <c r="NCM679" s="303"/>
      <c r="NCN679" s="303"/>
      <c r="NCO679" s="303"/>
      <c r="NCP679" s="303"/>
      <c r="NCQ679" s="303"/>
      <c r="NCR679" s="303"/>
      <c r="NCS679" s="303"/>
      <c r="NCT679" s="303"/>
      <c r="NCU679" s="303"/>
      <c r="NCV679" s="303"/>
      <c r="NCW679" s="303"/>
      <c r="NCX679" s="303"/>
      <c r="NCY679" s="303"/>
      <c r="NCZ679" s="303"/>
      <c r="NDA679" s="303"/>
      <c r="NDB679" s="303"/>
      <c r="NDC679" s="303"/>
      <c r="NDD679" s="303"/>
      <c r="NDE679" s="303"/>
      <c r="NDF679" s="303"/>
      <c r="NDG679" s="303"/>
      <c r="NDH679" s="303"/>
      <c r="NDI679" s="303"/>
      <c r="NDJ679" s="303"/>
      <c r="NDK679" s="303"/>
      <c r="NDL679" s="303"/>
      <c r="NDM679" s="303"/>
      <c r="NDN679" s="303"/>
      <c r="NDO679" s="303"/>
      <c r="NDP679" s="303"/>
      <c r="NDQ679" s="303"/>
      <c r="NDR679" s="303"/>
      <c r="NDS679" s="303"/>
      <c r="NDT679" s="303"/>
      <c r="NDU679" s="303"/>
      <c r="NDV679" s="303"/>
      <c r="NDW679" s="303"/>
      <c r="NDX679" s="303"/>
      <c r="NDY679" s="303"/>
      <c r="NDZ679" s="303"/>
      <c r="NEA679" s="303"/>
      <c r="NEB679" s="303"/>
      <c r="NEC679" s="303"/>
      <c r="NED679" s="303"/>
      <c r="NEE679" s="303"/>
      <c r="NEF679" s="303"/>
      <c r="NEG679" s="303"/>
      <c r="NEH679" s="303"/>
      <c r="NEI679" s="303"/>
      <c r="NEJ679" s="303"/>
      <c r="NEK679" s="303"/>
      <c r="NEL679" s="303"/>
      <c r="NEM679" s="303"/>
      <c r="NEN679" s="303"/>
      <c r="NEO679" s="303"/>
      <c r="NEP679" s="303"/>
      <c r="NEQ679" s="303"/>
      <c r="NER679" s="303"/>
      <c r="NES679" s="303"/>
      <c r="NET679" s="303"/>
      <c r="NEU679" s="303"/>
      <c r="NEV679" s="303"/>
      <c r="NEW679" s="303"/>
      <c r="NEX679" s="303"/>
      <c r="NEY679" s="303"/>
      <c r="NEZ679" s="303"/>
      <c r="NFA679" s="303"/>
      <c r="NFB679" s="303"/>
      <c r="NFC679" s="303"/>
      <c r="NFD679" s="303"/>
      <c r="NFE679" s="303"/>
      <c r="NFF679" s="303"/>
      <c r="NFG679" s="303"/>
      <c r="NFH679" s="303"/>
      <c r="NFI679" s="303"/>
      <c r="NFJ679" s="303"/>
      <c r="NFK679" s="303"/>
      <c r="NFL679" s="303"/>
      <c r="NFM679" s="303"/>
      <c r="NFN679" s="303"/>
      <c r="NFO679" s="303"/>
      <c r="NFP679" s="303"/>
      <c r="NFQ679" s="303"/>
      <c r="NFR679" s="303"/>
      <c r="NFS679" s="303"/>
      <c r="NFT679" s="303"/>
      <c r="NFU679" s="303"/>
      <c r="NFV679" s="303"/>
      <c r="NFW679" s="303"/>
      <c r="NFX679" s="303"/>
      <c r="NFY679" s="303"/>
      <c r="NFZ679" s="303"/>
      <c r="NGA679" s="303"/>
      <c r="NGB679" s="303"/>
      <c r="NGC679" s="303"/>
      <c r="NGD679" s="303"/>
      <c r="NGE679" s="303"/>
      <c r="NGF679" s="303"/>
      <c r="NGG679" s="303"/>
      <c r="NGH679" s="303"/>
      <c r="NGI679" s="303"/>
      <c r="NGJ679" s="303"/>
      <c r="NGK679" s="303"/>
      <c r="NGL679" s="303"/>
      <c r="NGM679" s="303"/>
      <c r="NGN679" s="303"/>
      <c r="NGO679" s="303"/>
      <c r="NGP679" s="303"/>
      <c r="NGQ679" s="303"/>
      <c r="NGR679" s="303"/>
      <c r="NGS679" s="303"/>
      <c r="NGT679" s="303"/>
      <c r="NGU679" s="303"/>
      <c r="NGV679" s="303"/>
      <c r="NGW679" s="303"/>
      <c r="NGX679" s="303"/>
      <c r="NGY679" s="303"/>
      <c r="NGZ679" s="303"/>
      <c r="NHA679" s="303"/>
      <c r="NHB679" s="303"/>
      <c r="NHC679" s="303"/>
      <c r="NHD679" s="303"/>
      <c r="NHE679" s="303"/>
      <c r="NHF679" s="303"/>
      <c r="NHG679" s="303"/>
      <c r="NHH679" s="303"/>
      <c r="NHI679" s="303"/>
      <c r="NHJ679" s="303"/>
      <c r="NHK679" s="303"/>
      <c r="NHL679" s="303"/>
      <c r="NHM679" s="303"/>
      <c r="NHN679" s="303"/>
      <c r="NHO679" s="303"/>
      <c r="NHP679" s="303"/>
      <c r="NHQ679" s="303"/>
      <c r="NHR679" s="303"/>
      <c r="NHS679" s="303"/>
      <c r="NHT679" s="303"/>
      <c r="NHU679" s="303"/>
      <c r="NHV679" s="303"/>
      <c r="NHW679" s="303"/>
      <c r="NHX679" s="303"/>
      <c r="NHY679" s="303"/>
      <c r="NHZ679" s="303"/>
      <c r="NIA679" s="303"/>
      <c r="NIB679" s="303"/>
      <c r="NIC679" s="303"/>
      <c r="NID679" s="303"/>
      <c r="NIE679" s="303"/>
      <c r="NIF679" s="303"/>
      <c r="NIG679" s="303"/>
      <c r="NIH679" s="303"/>
      <c r="NII679" s="303"/>
      <c r="NIJ679" s="303"/>
      <c r="NIK679" s="303"/>
      <c r="NIL679" s="303"/>
      <c r="NIM679" s="303"/>
      <c r="NIN679" s="303"/>
      <c r="NIO679" s="303"/>
      <c r="NIP679" s="303"/>
      <c r="NIQ679" s="303"/>
      <c r="NIR679" s="303"/>
      <c r="NIS679" s="303"/>
      <c r="NIT679" s="303"/>
      <c r="NIU679" s="303"/>
      <c r="NIV679" s="303"/>
      <c r="NIW679" s="303"/>
      <c r="NIX679" s="303"/>
      <c r="NIY679" s="303"/>
      <c r="NIZ679" s="303"/>
      <c r="NJA679" s="303"/>
      <c r="NJB679" s="303"/>
      <c r="NJC679" s="303"/>
      <c r="NJD679" s="303"/>
      <c r="NJE679" s="303"/>
      <c r="NJF679" s="303"/>
      <c r="NJG679" s="303"/>
      <c r="NJH679" s="303"/>
      <c r="NJI679" s="303"/>
      <c r="NJJ679" s="303"/>
      <c r="NJK679" s="303"/>
      <c r="NJL679" s="303"/>
      <c r="NJM679" s="303"/>
      <c r="NJN679" s="303"/>
      <c r="NJO679" s="303"/>
      <c r="NJP679" s="303"/>
      <c r="NJQ679" s="303"/>
      <c r="NJR679" s="303"/>
      <c r="NJS679" s="303"/>
      <c r="NJT679" s="303"/>
      <c r="NJU679" s="303"/>
      <c r="NJV679" s="303"/>
      <c r="NJW679" s="303"/>
      <c r="NJX679" s="303"/>
      <c r="NJY679" s="303"/>
      <c r="NJZ679" s="303"/>
      <c r="NKA679" s="303"/>
      <c r="NKB679" s="303"/>
      <c r="NKC679" s="303"/>
      <c r="NKD679" s="303"/>
      <c r="NKE679" s="303"/>
      <c r="NKF679" s="303"/>
      <c r="NKG679" s="303"/>
      <c r="NKH679" s="303"/>
      <c r="NKI679" s="303"/>
      <c r="NKJ679" s="303"/>
      <c r="NKK679" s="303"/>
      <c r="NKL679" s="303"/>
      <c r="NKM679" s="303"/>
      <c r="NKN679" s="303"/>
      <c r="NKO679" s="303"/>
      <c r="NKP679" s="303"/>
      <c r="NKQ679" s="303"/>
      <c r="NKR679" s="303"/>
      <c r="NKS679" s="303"/>
      <c r="NKT679" s="303"/>
      <c r="NKU679" s="303"/>
      <c r="NKV679" s="303"/>
      <c r="NKW679" s="303"/>
      <c r="NKX679" s="303"/>
      <c r="NKY679" s="303"/>
      <c r="NKZ679" s="303"/>
      <c r="NLA679" s="303"/>
      <c r="NLB679" s="303"/>
      <c r="NLC679" s="303"/>
      <c r="NLD679" s="303"/>
      <c r="NLE679" s="303"/>
      <c r="NLF679" s="303"/>
      <c r="NLG679" s="303"/>
      <c r="NLH679" s="303"/>
      <c r="NLI679" s="303"/>
      <c r="NLJ679" s="303"/>
      <c r="NLK679" s="303"/>
      <c r="NLL679" s="303"/>
      <c r="NLM679" s="303"/>
      <c r="NLN679" s="303"/>
      <c r="NLO679" s="303"/>
      <c r="NLP679" s="303"/>
      <c r="NLQ679" s="303"/>
      <c r="NLR679" s="303"/>
      <c r="NLS679" s="303"/>
      <c r="NLT679" s="303"/>
      <c r="NLU679" s="303"/>
      <c r="NLV679" s="303"/>
      <c r="NLW679" s="303"/>
      <c r="NLX679" s="303"/>
      <c r="NLY679" s="303"/>
      <c r="NLZ679" s="303"/>
      <c r="NMA679" s="303"/>
      <c r="NMB679" s="303"/>
      <c r="NMC679" s="303"/>
      <c r="NMD679" s="303"/>
      <c r="NME679" s="303"/>
      <c r="NMF679" s="303"/>
      <c r="NMG679" s="303"/>
      <c r="NMH679" s="303"/>
      <c r="NMI679" s="303"/>
      <c r="NMJ679" s="303"/>
      <c r="NMK679" s="303"/>
      <c r="NML679" s="303"/>
      <c r="NMM679" s="303"/>
      <c r="NMN679" s="303"/>
      <c r="NMO679" s="303"/>
      <c r="NMP679" s="303"/>
      <c r="NMQ679" s="303"/>
      <c r="NMR679" s="303"/>
      <c r="NMS679" s="303"/>
      <c r="NMT679" s="303"/>
      <c r="NMU679" s="303"/>
      <c r="NMV679" s="303"/>
      <c r="NMW679" s="303"/>
      <c r="NMX679" s="303"/>
      <c r="NMY679" s="303"/>
      <c r="NMZ679" s="303"/>
      <c r="NNA679" s="303"/>
      <c r="NNB679" s="303"/>
      <c r="NNC679" s="303"/>
      <c r="NND679" s="303"/>
      <c r="NNE679" s="303"/>
      <c r="NNF679" s="303"/>
      <c r="NNG679" s="303"/>
      <c r="NNH679" s="303"/>
      <c r="NNI679" s="303"/>
      <c r="NNJ679" s="303"/>
      <c r="NNK679" s="303"/>
      <c r="NNL679" s="303"/>
      <c r="NNM679" s="303"/>
      <c r="NNN679" s="303"/>
      <c r="NNO679" s="303"/>
      <c r="NNP679" s="303"/>
      <c r="NNQ679" s="303"/>
      <c r="NNR679" s="303"/>
      <c r="NNS679" s="303"/>
      <c r="NNT679" s="303"/>
      <c r="NNU679" s="303"/>
      <c r="NNV679" s="303"/>
      <c r="NNW679" s="303"/>
      <c r="NNX679" s="303"/>
      <c r="NNY679" s="303"/>
      <c r="NNZ679" s="303"/>
      <c r="NOA679" s="303"/>
      <c r="NOB679" s="303"/>
      <c r="NOC679" s="303"/>
      <c r="NOD679" s="303"/>
      <c r="NOE679" s="303"/>
      <c r="NOF679" s="303"/>
      <c r="NOG679" s="303"/>
      <c r="NOH679" s="303"/>
      <c r="NOI679" s="303"/>
      <c r="NOJ679" s="303"/>
      <c r="NOK679" s="303"/>
      <c r="NOL679" s="303"/>
      <c r="NOM679" s="303"/>
      <c r="NON679" s="303"/>
      <c r="NOO679" s="303"/>
      <c r="NOP679" s="303"/>
      <c r="NOQ679" s="303"/>
      <c r="NOR679" s="303"/>
      <c r="NOS679" s="303"/>
      <c r="NOT679" s="303"/>
      <c r="NOU679" s="303"/>
      <c r="NOV679" s="303"/>
      <c r="NOW679" s="303"/>
      <c r="NOX679" s="303"/>
      <c r="NOY679" s="303"/>
      <c r="NOZ679" s="303"/>
      <c r="NPA679" s="303"/>
      <c r="NPB679" s="303"/>
      <c r="NPC679" s="303"/>
      <c r="NPD679" s="303"/>
      <c r="NPE679" s="303"/>
      <c r="NPF679" s="303"/>
      <c r="NPG679" s="303"/>
      <c r="NPH679" s="303"/>
      <c r="NPI679" s="303"/>
      <c r="NPJ679" s="303"/>
      <c r="NPK679" s="303"/>
      <c r="NPL679" s="303"/>
      <c r="NPM679" s="303"/>
      <c r="NPN679" s="303"/>
      <c r="NPO679" s="303"/>
      <c r="NPP679" s="303"/>
      <c r="NPQ679" s="303"/>
      <c r="NPR679" s="303"/>
      <c r="NPS679" s="303"/>
      <c r="NPT679" s="303"/>
      <c r="NPU679" s="303"/>
      <c r="NPV679" s="303"/>
      <c r="NPW679" s="303"/>
      <c r="NPX679" s="303"/>
      <c r="NPY679" s="303"/>
      <c r="NPZ679" s="303"/>
      <c r="NQA679" s="303"/>
      <c r="NQB679" s="303"/>
      <c r="NQC679" s="303"/>
      <c r="NQD679" s="303"/>
      <c r="NQE679" s="303"/>
      <c r="NQF679" s="303"/>
      <c r="NQG679" s="303"/>
      <c r="NQH679" s="303"/>
      <c r="NQI679" s="303"/>
      <c r="NQJ679" s="303"/>
      <c r="NQK679" s="303"/>
      <c r="NQL679" s="303"/>
      <c r="NQM679" s="303"/>
      <c r="NQN679" s="303"/>
      <c r="NQO679" s="303"/>
      <c r="NQP679" s="303"/>
      <c r="NQQ679" s="303"/>
      <c r="NQR679" s="303"/>
      <c r="NQS679" s="303"/>
      <c r="NQT679" s="303"/>
      <c r="NQU679" s="303"/>
      <c r="NQV679" s="303"/>
      <c r="NQW679" s="303"/>
      <c r="NQX679" s="303"/>
      <c r="NQY679" s="303"/>
      <c r="NQZ679" s="303"/>
      <c r="NRA679" s="303"/>
      <c r="NRB679" s="303"/>
      <c r="NRC679" s="303"/>
      <c r="NRD679" s="303"/>
      <c r="NRE679" s="303"/>
      <c r="NRF679" s="303"/>
      <c r="NRG679" s="303"/>
      <c r="NRH679" s="303"/>
      <c r="NRI679" s="303"/>
      <c r="NRJ679" s="303"/>
      <c r="NRK679" s="303"/>
      <c r="NRL679" s="303"/>
      <c r="NRM679" s="303"/>
      <c r="NRN679" s="303"/>
      <c r="NRO679" s="303"/>
      <c r="NRP679" s="303"/>
      <c r="NRQ679" s="303"/>
      <c r="NRR679" s="303"/>
      <c r="NRS679" s="303"/>
      <c r="NRT679" s="303"/>
      <c r="NRU679" s="303"/>
      <c r="NRV679" s="303"/>
      <c r="NRW679" s="303"/>
      <c r="NRX679" s="303"/>
      <c r="NRY679" s="303"/>
      <c r="NRZ679" s="303"/>
      <c r="NSA679" s="303"/>
      <c r="NSB679" s="303"/>
      <c r="NSC679" s="303"/>
      <c r="NSD679" s="303"/>
      <c r="NSE679" s="303"/>
      <c r="NSF679" s="303"/>
      <c r="NSG679" s="303"/>
      <c r="NSH679" s="303"/>
      <c r="NSI679" s="303"/>
      <c r="NSJ679" s="303"/>
      <c r="NSK679" s="303"/>
      <c r="NSL679" s="303"/>
      <c r="NSM679" s="303"/>
      <c r="NSN679" s="303"/>
      <c r="NSO679" s="303"/>
      <c r="NSP679" s="303"/>
      <c r="NSQ679" s="303"/>
      <c r="NSR679" s="303"/>
      <c r="NSS679" s="303"/>
      <c r="NST679" s="303"/>
      <c r="NSU679" s="303"/>
      <c r="NSV679" s="303"/>
      <c r="NSW679" s="303"/>
      <c r="NSX679" s="303"/>
      <c r="NSY679" s="303"/>
      <c r="NSZ679" s="303"/>
      <c r="NTA679" s="303"/>
      <c r="NTB679" s="303"/>
      <c r="NTC679" s="303"/>
      <c r="NTD679" s="303"/>
      <c r="NTE679" s="303"/>
      <c r="NTF679" s="303"/>
      <c r="NTG679" s="303"/>
      <c r="NTH679" s="303"/>
      <c r="NTI679" s="303"/>
      <c r="NTJ679" s="303"/>
      <c r="NTK679" s="303"/>
      <c r="NTL679" s="303"/>
      <c r="NTM679" s="303"/>
      <c r="NTN679" s="303"/>
      <c r="NTO679" s="303"/>
      <c r="NTP679" s="303"/>
      <c r="NTQ679" s="303"/>
      <c r="NTR679" s="303"/>
      <c r="NTS679" s="303"/>
      <c r="NTT679" s="303"/>
      <c r="NTU679" s="303"/>
      <c r="NTV679" s="303"/>
      <c r="NTW679" s="303"/>
      <c r="NTX679" s="303"/>
      <c r="NTY679" s="303"/>
      <c r="NTZ679" s="303"/>
      <c r="NUA679" s="303"/>
      <c r="NUB679" s="303"/>
      <c r="NUC679" s="303"/>
      <c r="NUD679" s="303"/>
      <c r="NUE679" s="303"/>
      <c r="NUF679" s="303"/>
      <c r="NUG679" s="303"/>
      <c r="NUH679" s="303"/>
      <c r="NUI679" s="303"/>
      <c r="NUJ679" s="303"/>
      <c r="NUK679" s="303"/>
      <c r="NUL679" s="303"/>
      <c r="NUM679" s="303"/>
      <c r="NUN679" s="303"/>
      <c r="NUO679" s="303"/>
      <c r="NUP679" s="303"/>
      <c r="NUQ679" s="303"/>
      <c r="NUR679" s="303"/>
      <c r="NUS679" s="303"/>
      <c r="NUT679" s="303"/>
      <c r="NUU679" s="303"/>
      <c r="NUV679" s="303"/>
      <c r="NUW679" s="303"/>
      <c r="NUX679" s="303"/>
      <c r="NUY679" s="303"/>
      <c r="NUZ679" s="303"/>
      <c r="NVA679" s="303"/>
      <c r="NVB679" s="303"/>
      <c r="NVC679" s="303"/>
      <c r="NVD679" s="303"/>
      <c r="NVE679" s="303"/>
      <c r="NVF679" s="303"/>
      <c r="NVG679" s="303"/>
      <c r="NVH679" s="303"/>
      <c r="NVI679" s="303"/>
      <c r="NVJ679" s="303"/>
      <c r="NVK679" s="303"/>
      <c r="NVL679" s="303"/>
      <c r="NVM679" s="303"/>
      <c r="NVN679" s="303"/>
      <c r="NVO679" s="303"/>
      <c r="NVP679" s="303"/>
      <c r="NVQ679" s="303"/>
      <c r="NVR679" s="303"/>
      <c r="NVS679" s="303"/>
      <c r="NVT679" s="303"/>
      <c r="NVU679" s="303"/>
      <c r="NVV679" s="303"/>
      <c r="NVW679" s="303"/>
      <c r="NVX679" s="303"/>
      <c r="NVY679" s="303"/>
      <c r="NVZ679" s="303"/>
      <c r="NWA679" s="303"/>
      <c r="NWB679" s="303"/>
      <c r="NWC679" s="303"/>
      <c r="NWD679" s="303"/>
      <c r="NWE679" s="303"/>
      <c r="NWF679" s="303"/>
      <c r="NWG679" s="303"/>
      <c r="NWH679" s="303"/>
      <c r="NWI679" s="303"/>
      <c r="NWJ679" s="303"/>
      <c r="NWK679" s="303"/>
      <c r="NWL679" s="303"/>
      <c r="NWM679" s="303"/>
      <c r="NWN679" s="303"/>
      <c r="NWO679" s="303"/>
      <c r="NWP679" s="303"/>
      <c r="NWQ679" s="303"/>
      <c r="NWR679" s="303"/>
      <c r="NWS679" s="303"/>
      <c r="NWT679" s="303"/>
      <c r="NWU679" s="303"/>
      <c r="NWV679" s="303"/>
      <c r="NWW679" s="303"/>
      <c r="NWX679" s="303"/>
      <c r="NWY679" s="303"/>
      <c r="NWZ679" s="303"/>
      <c r="NXA679" s="303"/>
      <c r="NXB679" s="303"/>
      <c r="NXC679" s="303"/>
      <c r="NXD679" s="303"/>
      <c r="NXE679" s="303"/>
      <c r="NXF679" s="303"/>
      <c r="NXG679" s="303"/>
      <c r="NXH679" s="303"/>
      <c r="NXI679" s="303"/>
      <c r="NXJ679" s="303"/>
      <c r="NXK679" s="303"/>
      <c r="NXL679" s="303"/>
      <c r="NXM679" s="303"/>
      <c r="NXN679" s="303"/>
      <c r="NXO679" s="303"/>
      <c r="NXP679" s="303"/>
      <c r="NXQ679" s="303"/>
      <c r="NXR679" s="303"/>
      <c r="NXS679" s="303"/>
      <c r="NXT679" s="303"/>
      <c r="NXU679" s="303"/>
      <c r="NXV679" s="303"/>
      <c r="NXW679" s="303"/>
      <c r="NXX679" s="303"/>
      <c r="NXY679" s="303"/>
      <c r="NXZ679" s="303"/>
      <c r="NYA679" s="303"/>
      <c r="NYB679" s="303"/>
      <c r="NYC679" s="303"/>
      <c r="NYD679" s="303"/>
      <c r="NYE679" s="303"/>
      <c r="NYF679" s="303"/>
      <c r="NYG679" s="303"/>
      <c r="NYH679" s="303"/>
      <c r="NYI679" s="303"/>
      <c r="NYJ679" s="303"/>
      <c r="NYK679" s="303"/>
      <c r="NYL679" s="303"/>
      <c r="NYM679" s="303"/>
      <c r="NYN679" s="303"/>
      <c r="NYO679" s="303"/>
      <c r="NYP679" s="303"/>
      <c r="NYQ679" s="303"/>
      <c r="NYR679" s="303"/>
      <c r="NYS679" s="303"/>
      <c r="NYT679" s="303"/>
      <c r="NYU679" s="303"/>
      <c r="NYV679" s="303"/>
      <c r="NYW679" s="303"/>
      <c r="NYX679" s="303"/>
      <c r="NYY679" s="303"/>
      <c r="NYZ679" s="303"/>
      <c r="NZA679" s="303"/>
      <c r="NZB679" s="303"/>
      <c r="NZC679" s="303"/>
      <c r="NZD679" s="303"/>
      <c r="NZE679" s="303"/>
      <c r="NZF679" s="303"/>
      <c r="NZG679" s="303"/>
      <c r="NZH679" s="303"/>
      <c r="NZI679" s="303"/>
      <c r="NZJ679" s="303"/>
      <c r="NZK679" s="303"/>
      <c r="NZL679" s="303"/>
      <c r="NZM679" s="303"/>
      <c r="NZN679" s="303"/>
      <c r="NZO679" s="303"/>
      <c r="NZP679" s="303"/>
      <c r="NZQ679" s="303"/>
      <c r="NZR679" s="303"/>
      <c r="NZS679" s="303"/>
      <c r="NZT679" s="303"/>
      <c r="NZU679" s="303"/>
      <c r="NZV679" s="303"/>
      <c r="NZW679" s="303"/>
      <c r="NZX679" s="303"/>
      <c r="NZY679" s="303"/>
      <c r="NZZ679" s="303"/>
      <c r="OAA679" s="303"/>
      <c r="OAB679" s="303"/>
      <c r="OAC679" s="303"/>
      <c r="OAD679" s="303"/>
      <c r="OAE679" s="303"/>
      <c r="OAF679" s="303"/>
      <c r="OAG679" s="303"/>
      <c r="OAH679" s="303"/>
      <c r="OAI679" s="303"/>
      <c r="OAJ679" s="303"/>
      <c r="OAK679" s="303"/>
      <c r="OAL679" s="303"/>
      <c r="OAM679" s="303"/>
      <c r="OAN679" s="303"/>
      <c r="OAO679" s="303"/>
      <c r="OAP679" s="303"/>
      <c r="OAQ679" s="303"/>
      <c r="OAR679" s="303"/>
      <c r="OAS679" s="303"/>
      <c r="OAT679" s="303"/>
      <c r="OAU679" s="303"/>
      <c r="OAV679" s="303"/>
      <c r="OAW679" s="303"/>
      <c r="OAX679" s="303"/>
      <c r="OAY679" s="303"/>
      <c r="OAZ679" s="303"/>
      <c r="OBA679" s="303"/>
      <c r="OBB679" s="303"/>
      <c r="OBC679" s="303"/>
      <c r="OBD679" s="303"/>
      <c r="OBE679" s="303"/>
      <c r="OBF679" s="303"/>
      <c r="OBG679" s="303"/>
      <c r="OBH679" s="303"/>
      <c r="OBI679" s="303"/>
      <c r="OBJ679" s="303"/>
      <c r="OBK679" s="303"/>
      <c r="OBL679" s="303"/>
      <c r="OBM679" s="303"/>
      <c r="OBN679" s="303"/>
      <c r="OBO679" s="303"/>
      <c r="OBP679" s="303"/>
      <c r="OBQ679" s="303"/>
      <c r="OBR679" s="303"/>
      <c r="OBS679" s="303"/>
      <c r="OBT679" s="303"/>
      <c r="OBU679" s="303"/>
      <c r="OBV679" s="303"/>
      <c r="OBW679" s="303"/>
      <c r="OBX679" s="303"/>
      <c r="OBY679" s="303"/>
      <c r="OBZ679" s="303"/>
      <c r="OCA679" s="303"/>
      <c r="OCB679" s="303"/>
      <c r="OCC679" s="303"/>
      <c r="OCD679" s="303"/>
      <c r="OCE679" s="303"/>
      <c r="OCF679" s="303"/>
      <c r="OCG679" s="303"/>
      <c r="OCH679" s="303"/>
      <c r="OCI679" s="303"/>
      <c r="OCJ679" s="303"/>
      <c r="OCK679" s="303"/>
      <c r="OCL679" s="303"/>
      <c r="OCM679" s="303"/>
      <c r="OCN679" s="303"/>
      <c r="OCO679" s="303"/>
      <c r="OCP679" s="303"/>
      <c r="OCQ679" s="303"/>
      <c r="OCR679" s="303"/>
      <c r="OCS679" s="303"/>
      <c r="OCT679" s="303"/>
      <c r="OCU679" s="303"/>
      <c r="OCV679" s="303"/>
      <c r="OCW679" s="303"/>
      <c r="OCX679" s="303"/>
      <c r="OCY679" s="303"/>
      <c r="OCZ679" s="303"/>
      <c r="ODA679" s="303"/>
      <c r="ODB679" s="303"/>
      <c r="ODC679" s="303"/>
      <c r="ODD679" s="303"/>
      <c r="ODE679" s="303"/>
      <c r="ODF679" s="303"/>
      <c r="ODG679" s="303"/>
      <c r="ODH679" s="303"/>
      <c r="ODI679" s="303"/>
      <c r="ODJ679" s="303"/>
      <c r="ODK679" s="303"/>
      <c r="ODL679" s="303"/>
      <c r="ODM679" s="303"/>
      <c r="ODN679" s="303"/>
      <c r="ODO679" s="303"/>
      <c r="ODP679" s="303"/>
      <c r="ODQ679" s="303"/>
      <c r="ODR679" s="303"/>
      <c r="ODS679" s="303"/>
      <c r="ODT679" s="303"/>
      <c r="ODU679" s="303"/>
      <c r="ODV679" s="303"/>
      <c r="ODW679" s="303"/>
      <c r="ODX679" s="303"/>
      <c r="ODY679" s="303"/>
      <c r="ODZ679" s="303"/>
      <c r="OEA679" s="303"/>
      <c r="OEB679" s="303"/>
      <c r="OEC679" s="303"/>
      <c r="OED679" s="303"/>
      <c r="OEE679" s="303"/>
      <c r="OEF679" s="303"/>
      <c r="OEG679" s="303"/>
      <c r="OEH679" s="303"/>
      <c r="OEI679" s="303"/>
      <c r="OEJ679" s="303"/>
      <c r="OEK679" s="303"/>
      <c r="OEL679" s="303"/>
      <c r="OEM679" s="303"/>
      <c r="OEN679" s="303"/>
      <c r="OEO679" s="303"/>
      <c r="OEP679" s="303"/>
      <c r="OEQ679" s="303"/>
      <c r="OER679" s="303"/>
      <c r="OES679" s="303"/>
      <c r="OET679" s="303"/>
      <c r="OEU679" s="303"/>
      <c r="OEV679" s="303"/>
      <c r="OEW679" s="303"/>
      <c r="OEX679" s="303"/>
      <c r="OEY679" s="303"/>
      <c r="OEZ679" s="303"/>
      <c r="OFA679" s="303"/>
      <c r="OFB679" s="303"/>
      <c r="OFC679" s="303"/>
      <c r="OFD679" s="303"/>
      <c r="OFE679" s="303"/>
      <c r="OFF679" s="303"/>
      <c r="OFG679" s="303"/>
      <c r="OFH679" s="303"/>
      <c r="OFI679" s="303"/>
      <c r="OFJ679" s="303"/>
      <c r="OFK679" s="303"/>
      <c r="OFL679" s="303"/>
      <c r="OFM679" s="303"/>
      <c r="OFN679" s="303"/>
      <c r="OFO679" s="303"/>
      <c r="OFP679" s="303"/>
      <c r="OFQ679" s="303"/>
      <c r="OFR679" s="303"/>
      <c r="OFS679" s="303"/>
      <c r="OFT679" s="303"/>
      <c r="OFU679" s="303"/>
      <c r="OFV679" s="303"/>
      <c r="OFW679" s="303"/>
      <c r="OFX679" s="303"/>
      <c r="OFY679" s="303"/>
      <c r="OFZ679" s="303"/>
      <c r="OGA679" s="303"/>
      <c r="OGB679" s="303"/>
      <c r="OGC679" s="303"/>
      <c r="OGD679" s="303"/>
      <c r="OGE679" s="303"/>
      <c r="OGF679" s="303"/>
      <c r="OGG679" s="303"/>
      <c r="OGH679" s="303"/>
      <c r="OGI679" s="303"/>
      <c r="OGJ679" s="303"/>
      <c r="OGK679" s="303"/>
      <c r="OGL679" s="303"/>
      <c r="OGM679" s="303"/>
      <c r="OGN679" s="303"/>
      <c r="OGO679" s="303"/>
      <c r="OGP679" s="303"/>
      <c r="OGQ679" s="303"/>
      <c r="OGR679" s="303"/>
      <c r="OGS679" s="303"/>
      <c r="OGT679" s="303"/>
      <c r="OGU679" s="303"/>
      <c r="OGV679" s="303"/>
      <c r="OGW679" s="303"/>
      <c r="OGX679" s="303"/>
      <c r="OGY679" s="303"/>
      <c r="OGZ679" s="303"/>
      <c r="OHA679" s="303"/>
      <c r="OHB679" s="303"/>
      <c r="OHC679" s="303"/>
      <c r="OHD679" s="303"/>
      <c r="OHE679" s="303"/>
      <c r="OHF679" s="303"/>
      <c r="OHG679" s="303"/>
      <c r="OHH679" s="303"/>
      <c r="OHI679" s="303"/>
      <c r="OHJ679" s="303"/>
      <c r="OHK679" s="303"/>
      <c r="OHL679" s="303"/>
      <c r="OHM679" s="303"/>
      <c r="OHN679" s="303"/>
      <c r="OHO679" s="303"/>
      <c r="OHP679" s="303"/>
      <c r="OHQ679" s="303"/>
      <c r="OHR679" s="303"/>
      <c r="OHS679" s="303"/>
      <c r="OHT679" s="303"/>
      <c r="OHU679" s="303"/>
      <c r="OHV679" s="303"/>
      <c r="OHW679" s="303"/>
      <c r="OHX679" s="303"/>
      <c r="OHY679" s="303"/>
      <c r="OHZ679" s="303"/>
      <c r="OIA679" s="303"/>
      <c r="OIB679" s="303"/>
      <c r="OIC679" s="303"/>
      <c r="OID679" s="303"/>
      <c r="OIE679" s="303"/>
      <c r="OIF679" s="303"/>
      <c r="OIG679" s="303"/>
      <c r="OIH679" s="303"/>
      <c r="OII679" s="303"/>
      <c r="OIJ679" s="303"/>
      <c r="OIK679" s="303"/>
      <c r="OIL679" s="303"/>
      <c r="OIM679" s="303"/>
      <c r="OIN679" s="303"/>
      <c r="OIO679" s="303"/>
      <c r="OIP679" s="303"/>
      <c r="OIQ679" s="303"/>
      <c r="OIR679" s="303"/>
      <c r="OIS679" s="303"/>
      <c r="OIT679" s="303"/>
      <c r="OIU679" s="303"/>
      <c r="OIV679" s="303"/>
      <c r="OIW679" s="303"/>
      <c r="OIX679" s="303"/>
      <c r="OIY679" s="303"/>
      <c r="OIZ679" s="303"/>
      <c r="OJA679" s="303"/>
      <c r="OJB679" s="303"/>
      <c r="OJC679" s="303"/>
      <c r="OJD679" s="303"/>
      <c r="OJE679" s="303"/>
      <c r="OJF679" s="303"/>
      <c r="OJG679" s="303"/>
      <c r="OJH679" s="303"/>
      <c r="OJI679" s="303"/>
      <c r="OJJ679" s="303"/>
      <c r="OJK679" s="303"/>
      <c r="OJL679" s="303"/>
      <c r="OJM679" s="303"/>
      <c r="OJN679" s="303"/>
      <c r="OJO679" s="303"/>
      <c r="OJP679" s="303"/>
      <c r="OJQ679" s="303"/>
      <c r="OJR679" s="303"/>
      <c r="OJS679" s="303"/>
      <c r="OJT679" s="303"/>
      <c r="OJU679" s="303"/>
      <c r="OJV679" s="303"/>
      <c r="OJW679" s="303"/>
      <c r="OJX679" s="303"/>
      <c r="OJY679" s="303"/>
      <c r="OJZ679" s="303"/>
      <c r="OKA679" s="303"/>
      <c r="OKB679" s="303"/>
      <c r="OKC679" s="303"/>
      <c r="OKD679" s="303"/>
      <c r="OKE679" s="303"/>
      <c r="OKF679" s="303"/>
      <c r="OKG679" s="303"/>
      <c r="OKH679" s="303"/>
      <c r="OKI679" s="303"/>
      <c r="OKJ679" s="303"/>
      <c r="OKK679" s="303"/>
      <c r="OKL679" s="303"/>
      <c r="OKM679" s="303"/>
      <c r="OKN679" s="303"/>
      <c r="OKO679" s="303"/>
      <c r="OKP679" s="303"/>
      <c r="OKQ679" s="303"/>
      <c r="OKR679" s="303"/>
      <c r="OKS679" s="303"/>
      <c r="OKT679" s="303"/>
      <c r="OKU679" s="303"/>
      <c r="OKV679" s="303"/>
      <c r="OKW679" s="303"/>
      <c r="OKX679" s="303"/>
      <c r="OKY679" s="303"/>
      <c r="OKZ679" s="303"/>
      <c r="OLA679" s="303"/>
      <c r="OLB679" s="303"/>
      <c r="OLC679" s="303"/>
      <c r="OLD679" s="303"/>
      <c r="OLE679" s="303"/>
      <c r="OLF679" s="303"/>
      <c r="OLG679" s="303"/>
      <c r="OLH679" s="303"/>
      <c r="OLI679" s="303"/>
      <c r="OLJ679" s="303"/>
      <c r="OLK679" s="303"/>
      <c r="OLL679" s="303"/>
      <c r="OLM679" s="303"/>
      <c r="OLN679" s="303"/>
      <c r="OLO679" s="303"/>
      <c r="OLP679" s="303"/>
      <c r="OLQ679" s="303"/>
      <c r="OLR679" s="303"/>
      <c r="OLS679" s="303"/>
      <c r="OLT679" s="303"/>
      <c r="OLU679" s="303"/>
      <c r="OLV679" s="303"/>
      <c r="OLW679" s="303"/>
      <c r="OLX679" s="303"/>
      <c r="OLY679" s="303"/>
      <c r="OLZ679" s="303"/>
      <c r="OMA679" s="303"/>
      <c r="OMB679" s="303"/>
      <c r="OMC679" s="303"/>
      <c r="OMD679" s="303"/>
      <c r="OME679" s="303"/>
      <c r="OMF679" s="303"/>
      <c r="OMG679" s="303"/>
      <c r="OMH679" s="303"/>
      <c r="OMI679" s="303"/>
      <c r="OMJ679" s="303"/>
      <c r="OMK679" s="303"/>
      <c r="OML679" s="303"/>
      <c r="OMM679" s="303"/>
      <c r="OMN679" s="303"/>
      <c r="OMO679" s="303"/>
      <c r="OMP679" s="303"/>
      <c r="OMQ679" s="303"/>
      <c r="OMR679" s="303"/>
      <c r="OMS679" s="303"/>
      <c r="OMT679" s="303"/>
      <c r="OMU679" s="303"/>
      <c r="OMV679" s="303"/>
      <c r="OMW679" s="303"/>
      <c r="OMX679" s="303"/>
      <c r="OMY679" s="303"/>
      <c r="OMZ679" s="303"/>
      <c r="ONA679" s="303"/>
      <c r="ONB679" s="303"/>
      <c r="ONC679" s="303"/>
      <c r="OND679" s="303"/>
      <c r="ONE679" s="303"/>
      <c r="ONF679" s="303"/>
      <c r="ONG679" s="303"/>
      <c r="ONH679" s="303"/>
      <c r="ONI679" s="303"/>
      <c r="ONJ679" s="303"/>
      <c r="ONK679" s="303"/>
      <c r="ONL679" s="303"/>
      <c r="ONM679" s="303"/>
      <c r="ONN679" s="303"/>
      <c r="ONO679" s="303"/>
      <c r="ONP679" s="303"/>
      <c r="ONQ679" s="303"/>
      <c r="ONR679" s="303"/>
      <c r="ONS679" s="303"/>
      <c r="ONT679" s="303"/>
      <c r="ONU679" s="303"/>
      <c r="ONV679" s="303"/>
      <c r="ONW679" s="303"/>
      <c r="ONX679" s="303"/>
      <c r="ONY679" s="303"/>
      <c r="ONZ679" s="303"/>
      <c r="OOA679" s="303"/>
      <c r="OOB679" s="303"/>
      <c r="OOC679" s="303"/>
      <c r="OOD679" s="303"/>
      <c r="OOE679" s="303"/>
      <c r="OOF679" s="303"/>
      <c r="OOG679" s="303"/>
      <c r="OOH679" s="303"/>
      <c r="OOI679" s="303"/>
      <c r="OOJ679" s="303"/>
      <c r="OOK679" s="303"/>
      <c r="OOL679" s="303"/>
      <c r="OOM679" s="303"/>
      <c r="OON679" s="303"/>
      <c r="OOO679" s="303"/>
      <c r="OOP679" s="303"/>
      <c r="OOQ679" s="303"/>
      <c r="OOR679" s="303"/>
      <c r="OOS679" s="303"/>
      <c r="OOT679" s="303"/>
      <c r="OOU679" s="303"/>
      <c r="OOV679" s="303"/>
      <c r="OOW679" s="303"/>
      <c r="OOX679" s="303"/>
      <c r="OOY679" s="303"/>
      <c r="OOZ679" s="303"/>
      <c r="OPA679" s="303"/>
      <c r="OPB679" s="303"/>
      <c r="OPC679" s="303"/>
      <c r="OPD679" s="303"/>
      <c r="OPE679" s="303"/>
      <c r="OPF679" s="303"/>
      <c r="OPG679" s="303"/>
      <c r="OPH679" s="303"/>
      <c r="OPI679" s="303"/>
      <c r="OPJ679" s="303"/>
      <c r="OPK679" s="303"/>
      <c r="OPL679" s="303"/>
      <c r="OPM679" s="303"/>
      <c r="OPN679" s="303"/>
      <c r="OPO679" s="303"/>
      <c r="OPP679" s="303"/>
      <c r="OPQ679" s="303"/>
      <c r="OPR679" s="303"/>
      <c r="OPS679" s="303"/>
      <c r="OPT679" s="303"/>
      <c r="OPU679" s="303"/>
      <c r="OPV679" s="303"/>
      <c r="OPW679" s="303"/>
      <c r="OPX679" s="303"/>
      <c r="OPY679" s="303"/>
      <c r="OPZ679" s="303"/>
      <c r="OQA679" s="303"/>
      <c r="OQB679" s="303"/>
      <c r="OQC679" s="303"/>
      <c r="OQD679" s="303"/>
      <c r="OQE679" s="303"/>
      <c r="OQF679" s="303"/>
      <c r="OQG679" s="303"/>
      <c r="OQH679" s="303"/>
      <c r="OQI679" s="303"/>
      <c r="OQJ679" s="303"/>
      <c r="OQK679" s="303"/>
      <c r="OQL679" s="303"/>
      <c r="OQM679" s="303"/>
      <c r="OQN679" s="303"/>
      <c r="OQO679" s="303"/>
      <c r="OQP679" s="303"/>
      <c r="OQQ679" s="303"/>
      <c r="OQR679" s="303"/>
      <c r="OQS679" s="303"/>
      <c r="OQT679" s="303"/>
      <c r="OQU679" s="303"/>
      <c r="OQV679" s="303"/>
      <c r="OQW679" s="303"/>
      <c r="OQX679" s="303"/>
      <c r="OQY679" s="303"/>
      <c r="OQZ679" s="303"/>
      <c r="ORA679" s="303"/>
      <c r="ORB679" s="303"/>
      <c r="ORC679" s="303"/>
      <c r="ORD679" s="303"/>
      <c r="ORE679" s="303"/>
      <c r="ORF679" s="303"/>
      <c r="ORG679" s="303"/>
      <c r="ORH679" s="303"/>
      <c r="ORI679" s="303"/>
      <c r="ORJ679" s="303"/>
      <c r="ORK679" s="303"/>
      <c r="ORL679" s="303"/>
      <c r="ORM679" s="303"/>
      <c r="ORN679" s="303"/>
      <c r="ORO679" s="303"/>
      <c r="ORP679" s="303"/>
      <c r="ORQ679" s="303"/>
      <c r="ORR679" s="303"/>
      <c r="ORS679" s="303"/>
      <c r="ORT679" s="303"/>
      <c r="ORU679" s="303"/>
      <c r="ORV679" s="303"/>
      <c r="ORW679" s="303"/>
      <c r="ORX679" s="303"/>
      <c r="ORY679" s="303"/>
      <c r="ORZ679" s="303"/>
      <c r="OSA679" s="303"/>
      <c r="OSB679" s="303"/>
      <c r="OSC679" s="303"/>
      <c r="OSD679" s="303"/>
      <c r="OSE679" s="303"/>
      <c r="OSF679" s="303"/>
      <c r="OSG679" s="303"/>
      <c r="OSH679" s="303"/>
      <c r="OSI679" s="303"/>
      <c r="OSJ679" s="303"/>
      <c r="OSK679" s="303"/>
      <c r="OSL679" s="303"/>
      <c r="OSM679" s="303"/>
      <c r="OSN679" s="303"/>
      <c r="OSO679" s="303"/>
      <c r="OSP679" s="303"/>
      <c r="OSQ679" s="303"/>
      <c r="OSR679" s="303"/>
      <c r="OSS679" s="303"/>
      <c r="OST679" s="303"/>
      <c r="OSU679" s="303"/>
      <c r="OSV679" s="303"/>
      <c r="OSW679" s="303"/>
      <c r="OSX679" s="303"/>
      <c r="OSY679" s="303"/>
      <c r="OSZ679" s="303"/>
      <c r="OTA679" s="303"/>
      <c r="OTB679" s="303"/>
      <c r="OTC679" s="303"/>
      <c r="OTD679" s="303"/>
      <c r="OTE679" s="303"/>
      <c r="OTF679" s="303"/>
      <c r="OTG679" s="303"/>
      <c r="OTH679" s="303"/>
      <c r="OTI679" s="303"/>
      <c r="OTJ679" s="303"/>
      <c r="OTK679" s="303"/>
      <c r="OTL679" s="303"/>
      <c r="OTM679" s="303"/>
      <c r="OTN679" s="303"/>
      <c r="OTO679" s="303"/>
      <c r="OTP679" s="303"/>
      <c r="OTQ679" s="303"/>
      <c r="OTR679" s="303"/>
      <c r="OTS679" s="303"/>
      <c r="OTT679" s="303"/>
      <c r="OTU679" s="303"/>
      <c r="OTV679" s="303"/>
      <c r="OTW679" s="303"/>
      <c r="OTX679" s="303"/>
      <c r="OTY679" s="303"/>
      <c r="OTZ679" s="303"/>
      <c r="OUA679" s="303"/>
      <c r="OUB679" s="303"/>
      <c r="OUC679" s="303"/>
      <c r="OUD679" s="303"/>
      <c r="OUE679" s="303"/>
      <c r="OUF679" s="303"/>
      <c r="OUG679" s="303"/>
      <c r="OUH679" s="303"/>
      <c r="OUI679" s="303"/>
      <c r="OUJ679" s="303"/>
      <c r="OUK679" s="303"/>
      <c r="OUL679" s="303"/>
      <c r="OUM679" s="303"/>
      <c r="OUN679" s="303"/>
      <c r="OUO679" s="303"/>
      <c r="OUP679" s="303"/>
      <c r="OUQ679" s="303"/>
      <c r="OUR679" s="303"/>
      <c r="OUS679" s="303"/>
      <c r="OUT679" s="303"/>
      <c r="OUU679" s="303"/>
      <c r="OUV679" s="303"/>
      <c r="OUW679" s="303"/>
      <c r="OUX679" s="303"/>
      <c r="OUY679" s="303"/>
      <c r="OUZ679" s="303"/>
      <c r="OVA679" s="303"/>
      <c r="OVB679" s="303"/>
      <c r="OVC679" s="303"/>
      <c r="OVD679" s="303"/>
      <c r="OVE679" s="303"/>
      <c r="OVF679" s="303"/>
      <c r="OVG679" s="303"/>
      <c r="OVH679" s="303"/>
      <c r="OVI679" s="303"/>
      <c r="OVJ679" s="303"/>
      <c r="OVK679" s="303"/>
      <c r="OVL679" s="303"/>
      <c r="OVM679" s="303"/>
      <c r="OVN679" s="303"/>
      <c r="OVO679" s="303"/>
      <c r="OVP679" s="303"/>
      <c r="OVQ679" s="303"/>
      <c r="OVR679" s="303"/>
      <c r="OVS679" s="303"/>
      <c r="OVT679" s="303"/>
      <c r="OVU679" s="303"/>
      <c r="OVV679" s="303"/>
      <c r="OVW679" s="303"/>
      <c r="OVX679" s="303"/>
      <c r="OVY679" s="303"/>
      <c r="OVZ679" s="303"/>
      <c r="OWA679" s="303"/>
      <c r="OWB679" s="303"/>
      <c r="OWC679" s="303"/>
      <c r="OWD679" s="303"/>
      <c r="OWE679" s="303"/>
      <c r="OWF679" s="303"/>
      <c r="OWG679" s="303"/>
      <c r="OWH679" s="303"/>
      <c r="OWI679" s="303"/>
      <c r="OWJ679" s="303"/>
      <c r="OWK679" s="303"/>
      <c r="OWL679" s="303"/>
      <c r="OWM679" s="303"/>
      <c r="OWN679" s="303"/>
      <c r="OWO679" s="303"/>
      <c r="OWP679" s="303"/>
      <c r="OWQ679" s="303"/>
      <c r="OWR679" s="303"/>
      <c r="OWS679" s="303"/>
      <c r="OWT679" s="303"/>
      <c r="OWU679" s="303"/>
      <c r="OWV679" s="303"/>
      <c r="OWW679" s="303"/>
      <c r="OWX679" s="303"/>
      <c r="OWY679" s="303"/>
      <c r="OWZ679" s="303"/>
      <c r="OXA679" s="303"/>
      <c r="OXB679" s="303"/>
      <c r="OXC679" s="303"/>
      <c r="OXD679" s="303"/>
      <c r="OXE679" s="303"/>
      <c r="OXF679" s="303"/>
      <c r="OXG679" s="303"/>
      <c r="OXH679" s="303"/>
      <c r="OXI679" s="303"/>
      <c r="OXJ679" s="303"/>
      <c r="OXK679" s="303"/>
      <c r="OXL679" s="303"/>
      <c r="OXM679" s="303"/>
      <c r="OXN679" s="303"/>
      <c r="OXO679" s="303"/>
      <c r="OXP679" s="303"/>
      <c r="OXQ679" s="303"/>
      <c r="OXR679" s="303"/>
      <c r="OXS679" s="303"/>
      <c r="OXT679" s="303"/>
      <c r="OXU679" s="303"/>
      <c r="OXV679" s="303"/>
      <c r="OXW679" s="303"/>
      <c r="OXX679" s="303"/>
      <c r="OXY679" s="303"/>
      <c r="OXZ679" s="303"/>
      <c r="OYA679" s="303"/>
      <c r="OYB679" s="303"/>
      <c r="OYC679" s="303"/>
      <c r="OYD679" s="303"/>
      <c r="OYE679" s="303"/>
      <c r="OYF679" s="303"/>
      <c r="OYG679" s="303"/>
      <c r="OYH679" s="303"/>
      <c r="OYI679" s="303"/>
      <c r="OYJ679" s="303"/>
      <c r="OYK679" s="303"/>
      <c r="OYL679" s="303"/>
      <c r="OYM679" s="303"/>
      <c r="OYN679" s="303"/>
      <c r="OYO679" s="303"/>
      <c r="OYP679" s="303"/>
      <c r="OYQ679" s="303"/>
      <c r="OYR679" s="303"/>
      <c r="OYS679" s="303"/>
      <c r="OYT679" s="303"/>
      <c r="OYU679" s="303"/>
      <c r="OYV679" s="303"/>
      <c r="OYW679" s="303"/>
      <c r="OYX679" s="303"/>
      <c r="OYY679" s="303"/>
      <c r="OYZ679" s="303"/>
      <c r="OZA679" s="303"/>
      <c r="OZB679" s="303"/>
      <c r="OZC679" s="303"/>
      <c r="OZD679" s="303"/>
      <c r="OZE679" s="303"/>
      <c r="OZF679" s="303"/>
      <c r="OZG679" s="303"/>
      <c r="OZH679" s="303"/>
      <c r="OZI679" s="303"/>
      <c r="OZJ679" s="303"/>
      <c r="OZK679" s="303"/>
      <c r="OZL679" s="303"/>
      <c r="OZM679" s="303"/>
      <c r="OZN679" s="303"/>
      <c r="OZO679" s="303"/>
      <c r="OZP679" s="303"/>
      <c r="OZQ679" s="303"/>
      <c r="OZR679" s="303"/>
      <c r="OZS679" s="303"/>
      <c r="OZT679" s="303"/>
      <c r="OZU679" s="303"/>
      <c r="OZV679" s="303"/>
      <c r="OZW679" s="303"/>
      <c r="OZX679" s="303"/>
      <c r="OZY679" s="303"/>
      <c r="OZZ679" s="303"/>
      <c r="PAA679" s="303"/>
      <c r="PAB679" s="303"/>
      <c r="PAC679" s="303"/>
      <c r="PAD679" s="303"/>
      <c r="PAE679" s="303"/>
      <c r="PAF679" s="303"/>
      <c r="PAG679" s="303"/>
      <c r="PAH679" s="303"/>
      <c r="PAI679" s="303"/>
      <c r="PAJ679" s="303"/>
      <c r="PAK679" s="303"/>
      <c r="PAL679" s="303"/>
      <c r="PAM679" s="303"/>
      <c r="PAN679" s="303"/>
      <c r="PAO679" s="303"/>
      <c r="PAP679" s="303"/>
      <c r="PAQ679" s="303"/>
      <c r="PAR679" s="303"/>
      <c r="PAS679" s="303"/>
      <c r="PAT679" s="303"/>
      <c r="PAU679" s="303"/>
      <c r="PAV679" s="303"/>
      <c r="PAW679" s="303"/>
      <c r="PAX679" s="303"/>
      <c r="PAY679" s="303"/>
      <c r="PAZ679" s="303"/>
      <c r="PBA679" s="303"/>
      <c r="PBB679" s="303"/>
      <c r="PBC679" s="303"/>
      <c r="PBD679" s="303"/>
      <c r="PBE679" s="303"/>
      <c r="PBF679" s="303"/>
      <c r="PBG679" s="303"/>
      <c r="PBH679" s="303"/>
      <c r="PBI679" s="303"/>
      <c r="PBJ679" s="303"/>
      <c r="PBK679" s="303"/>
      <c r="PBL679" s="303"/>
      <c r="PBM679" s="303"/>
      <c r="PBN679" s="303"/>
      <c r="PBO679" s="303"/>
      <c r="PBP679" s="303"/>
      <c r="PBQ679" s="303"/>
      <c r="PBR679" s="303"/>
      <c r="PBS679" s="303"/>
      <c r="PBT679" s="303"/>
      <c r="PBU679" s="303"/>
      <c r="PBV679" s="303"/>
      <c r="PBW679" s="303"/>
      <c r="PBX679" s="303"/>
      <c r="PBY679" s="303"/>
      <c r="PBZ679" s="303"/>
      <c r="PCA679" s="303"/>
      <c r="PCB679" s="303"/>
      <c r="PCC679" s="303"/>
      <c r="PCD679" s="303"/>
      <c r="PCE679" s="303"/>
      <c r="PCF679" s="303"/>
      <c r="PCG679" s="303"/>
      <c r="PCH679" s="303"/>
      <c r="PCI679" s="303"/>
      <c r="PCJ679" s="303"/>
      <c r="PCK679" s="303"/>
      <c r="PCL679" s="303"/>
      <c r="PCM679" s="303"/>
      <c r="PCN679" s="303"/>
      <c r="PCO679" s="303"/>
      <c r="PCP679" s="303"/>
      <c r="PCQ679" s="303"/>
      <c r="PCR679" s="303"/>
      <c r="PCS679" s="303"/>
      <c r="PCT679" s="303"/>
      <c r="PCU679" s="303"/>
      <c r="PCV679" s="303"/>
      <c r="PCW679" s="303"/>
      <c r="PCX679" s="303"/>
      <c r="PCY679" s="303"/>
      <c r="PCZ679" s="303"/>
      <c r="PDA679" s="303"/>
      <c r="PDB679" s="303"/>
      <c r="PDC679" s="303"/>
      <c r="PDD679" s="303"/>
      <c r="PDE679" s="303"/>
      <c r="PDF679" s="303"/>
      <c r="PDG679" s="303"/>
      <c r="PDH679" s="303"/>
      <c r="PDI679" s="303"/>
      <c r="PDJ679" s="303"/>
      <c r="PDK679" s="303"/>
      <c r="PDL679" s="303"/>
      <c r="PDM679" s="303"/>
      <c r="PDN679" s="303"/>
      <c r="PDO679" s="303"/>
      <c r="PDP679" s="303"/>
      <c r="PDQ679" s="303"/>
      <c r="PDR679" s="303"/>
      <c r="PDS679" s="303"/>
      <c r="PDT679" s="303"/>
      <c r="PDU679" s="303"/>
      <c r="PDV679" s="303"/>
      <c r="PDW679" s="303"/>
      <c r="PDX679" s="303"/>
      <c r="PDY679" s="303"/>
      <c r="PDZ679" s="303"/>
      <c r="PEA679" s="303"/>
      <c r="PEB679" s="303"/>
      <c r="PEC679" s="303"/>
      <c r="PED679" s="303"/>
      <c r="PEE679" s="303"/>
      <c r="PEF679" s="303"/>
      <c r="PEG679" s="303"/>
      <c r="PEH679" s="303"/>
      <c r="PEI679" s="303"/>
      <c r="PEJ679" s="303"/>
      <c r="PEK679" s="303"/>
      <c r="PEL679" s="303"/>
      <c r="PEM679" s="303"/>
      <c r="PEN679" s="303"/>
      <c r="PEO679" s="303"/>
      <c r="PEP679" s="303"/>
      <c r="PEQ679" s="303"/>
      <c r="PER679" s="303"/>
      <c r="PES679" s="303"/>
      <c r="PET679" s="303"/>
      <c r="PEU679" s="303"/>
      <c r="PEV679" s="303"/>
      <c r="PEW679" s="303"/>
      <c r="PEX679" s="303"/>
      <c r="PEY679" s="303"/>
      <c r="PEZ679" s="303"/>
      <c r="PFA679" s="303"/>
      <c r="PFB679" s="303"/>
      <c r="PFC679" s="303"/>
      <c r="PFD679" s="303"/>
      <c r="PFE679" s="303"/>
      <c r="PFF679" s="303"/>
      <c r="PFG679" s="303"/>
      <c r="PFH679" s="303"/>
      <c r="PFI679" s="303"/>
      <c r="PFJ679" s="303"/>
      <c r="PFK679" s="303"/>
      <c r="PFL679" s="303"/>
      <c r="PFM679" s="303"/>
      <c r="PFN679" s="303"/>
      <c r="PFO679" s="303"/>
      <c r="PFP679" s="303"/>
      <c r="PFQ679" s="303"/>
      <c r="PFR679" s="303"/>
      <c r="PFS679" s="303"/>
      <c r="PFT679" s="303"/>
      <c r="PFU679" s="303"/>
      <c r="PFV679" s="303"/>
      <c r="PFW679" s="303"/>
      <c r="PFX679" s="303"/>
      <c r="PFY679" s="303"/>
      <c r="PFZ679" s="303"/>
      <c r="PGA679" s="303"/>
      <c r="PGB679" s="303"/>
      <c r="PGC679" s="303"/>
      <c r="PGD679" s="303"/>
      <c r="PGE679" s="303"/>
      <c r="PGF679" s="303"/>
      <c r="PGG679" s="303"/>
      <c r="PGH679" s="303"/>
      <c r="PGI679" s="303"/>
      <c r="PGJ679" s="303"/>
      <c r="PGK679" s="303"/>
      <c r="PGL679" s="303"/>
      <c r="PGM679" s="303"/>
      <c r="PGN679" s="303"/>
      <c r="PGO679" s="303"/>
      <c r="PGP679" s="303"/>
      <c r="PGQ679" s="303"/>
      <c r="PGR679" s="303"/>
      <c r="PGS679" s="303"/>
      <c r="PGT679" s="303"/>
      <c r="PGU679" s="303"/>
      <c r="PGV679" s="303"/>
      <c r="PGW679" s="303"/>
      <c r="PGX679" s="303"/>
      <c r="PGY679" s="303"/>
      <c r="PGZ679" s="303"/>
      <c r="PHA679" s="303"/>
      <c r="PHB679" s="303"/>
      <c r="PHC679" s="303"/>
      <c r="PHD679" s="303"/>
      <c r="PHE679" s="303"/>
      <c r="PHF679" s="303"/>
      <c r="PHG679" s="303"/>
      <c r="PHH679" s="303"/>
      <c r="PHI679" s="303"/>
      <c r="PHJ679" s="303"/>
      <c r="PHK679" s="303"/>
      <c r="PHL679" s="303"/>
      <c r="PHM679" s="303"/>
      <c r="PHN679" s="303"/>
      <c r="PHO679" s="303"/>
      <c r="PHP679" s="303"/>
      <c r="PHQ679" s="303"/>
      <c r="PHR679" s="303"/>
      <c r="PHS679" s="303"/>
      <c r="PHT679" s="303"/>
      <c r="PHU679" s="303"/>
      <c r="PHV679" s="303"/>
      <c r="PHW679" s="303"/>
      <c r="PHX679" s="303"/>
      <c r="PHY679" s="303"/>
      <c r="PHZ679" s="303"/>
      <c r="PIA679" s="303"/>
      <c r="PIB679" s="303"/>
      <c r="PIC679" s="303"/>
      <c r="PID679" s="303"/>
      <c r="PIE679" s="303"/>
      <c r="PIF679" s="303"/>
      <c r="PIG679" s="303"/>
      <c r="PIH679" s="303"/>
      <c r="PII679" s="303"/>
      <c r="PIJ679" s="303"/>
      <c r="PIK679" s="303"/>
      <c r="PIL679" s="303"/>
      <c r="PIM679" s="303"/>
      <c r="PIN679" s="303"/>
      <c r="PIO679" s="303"/>
      <c r="PIP679" s="303"/>
      <c r="PIQ679" s="303"/>
      <c r="PIR679" s="303"/>
      <c r="PIS679" s="303"/>
      <c r="PIT679" s="303"/>
      <c r="PIU679" s="303"/>
      <c r="PIV679" s="303"/>
      <c r="PIW679" s="303"/>
      <c r="PIX679" s="303"/>
      <c r="PIY679" s="303"/>
      <c r="PIZ679" s="303"/>
      <c r="PJA679" s="303"/>
      <c r="PJB679" s="303"/>
      <c r="PJC679" s="303"/>
      <c r="PJD679" s="303"/>
      <c r="PJE679" s="303"/>
      <c r="PJF679" s="303"/>
      <c r="PJG679" s="303"/>
      <c r="PJH679" s="303"/>
      <c r="PJI679" s="303"/>
      <c r="PJJ679" s="303"/>
      <c r="PJK679" s="303"/>
      <c r="PJL679" s="303"/>
      <c r="PJM679" s="303"/>
      <c r="PJN679" s="303"/>
      <c r="PJO679" s="303"/>
      <c r="PJP679" s="303"/>
      <c r="PJQ679" s="303"/>
      <c r="PJR679" s="303"/>
      <c r="PJS679" s="303"/>
      <c r="PJT679" s="303"/>
      <c r="PJU679" s="303"/>
      <c r="PJV679" s="303"/>
      <c r="PJW679" s="303"/>
      <c r="PJX679" s="303"/>
      <c r="PJY679" s="303"/>
      <c r="PJZ679" s="303"/>
      <c r="PKA679" s="303"/>
      <c r="PKB679" s="303"/>
      <c r="PKC679" s="303"/>
      <c r="PKD679" s="303"/>
      <c r="PKE679" s="303"/>
      <c r="PKF679" s="303"/>
      <c r="PKG679" s="303"/>
      <c r="PKH679" s="303"/>
      <c r="PKI679" s="303"/>
      <c r="PKJ679" s="303"/>
      <c r="PKK679" s="303"/>
      <c r="PKL679" s="303"/>
      <c r="PKM679" s="303"/>
      <c r="PKN679" s="303"/>
      <c r="PKO679" s="303"/>
      <c r="PKP679" s="303"/>
      <c r="PKQ679" s="303"/>
      <c r="PKR679" s="303"/>
      <c r="PKS679" s="303"/>
      <c r="PKT679" s="303"/>
      <c r="PKU679" s="303"/>
      <c r="PKV679" s="303"/>
      <c r="PKW679" s="303"/>
      <c r="PKX679" s="303"/>
      <c r="PKY679" s="303"/>
      <c r="PKZ679" s="303"/>
      <c r="PLA679" s="303"/>
      <c r="PLB679" s="303"/>
      <c r="PLC679" s="303"/>
      <c r="PLD679" s="303"/>
      <c r="PLE679" s="303"/>
      <c r="PLF679" s="303"/>
      <c r="PLG679" s="303"/>
      <c r="PLH679" s="303"/>
      <c r="PLI679" s="303"/>
      <c r="PLJ679" s="303"/>
      <c r="PLK679" s="303"/>
      <c r="PLL679" s="303"/>
      <c r="PLM679" s="303"/>
      <c r="PLN679" s="303"/>
      <c r="PLO679" s="303"/>
      <c r="PLP679" s="303"/>
      <c r="PLQ679" s="303"/>
      <c r="PLR679" s="303"/>
      <c r="PLS679" s="303"/>
      <c r="PLT679" s="303"/>
      <c r="PLU679" s="303"/>
      <c r="PLV679" s="303"/>
      <c r="PLW679" s="303"/>
      <c r="PLX679" s="303"/>
      <c r="PLY679" s="303"/>
      <c r="PLZ679" s="303"/>
      <c r="PMA679" s="303"/>
      <c r="PMB679" s="303"/>
      <c r="PMC679" s="303"/>
      <c r="PMD679" s="303"/>
      <c r="PME679" s="303"/>
      <c r="PMF679" s="303"/>
      <c r="PMG679" s="303"/>
      <c r="PMH679" s="303"/>
      <c r="PMI679" s="303"/>
      <c r="PMJ679" s="303"/>
      <c r="PMK679" s="303"/>
      <c r="PML679" s="303"/>
      <c r="PMM679" s="303"/>
      <c r="PMN679" s="303"/>
      <c r="PMO679" s="303"/>
      <c r="PMP679" s="303"/>
      <c r="PMQ679" s="303"/>
      <c r="PMR679" s="303"/>
      <c r="PMS679" s="303"/>
      <c r="PMT679" s="303"/>
      <c r="PMU679" s="303"/>
      <c r="PMV679" s="303"/>
      <c r="PMW679" s="303"/>
      <c r="PMX679" s="303"/>
      <c r="PMY679" s="303"/>
      <c r="PMZ679" s="303"/>
      <c r="PNA679" s="303"/>
      <c r="PNB679" s="303"/>
      <c r="PNC679" s="303"/>
      <c r="PND679" s="303"/>
      <c r="PNE679" s="303"/>
      <c r="PNF679" s="303"/>
      <c r="PNG679" s="303"/>
      <c r="PNH679" s="303"/>
      <c r="PNI679" s="303"/>
      <c r="PNJ679" s="303"/>
      <c r="PNK679" s="303"/>
      <c r="PNL679" s="303"/>
      <c r="PNM679" s="303"/>
      <c r="PNN679" s="303"/>
      <c r="PNO679" s="303"/>
      <c r="PNP679" s="303"/>
      <c r="PNQ679" s="303"/>
      <c r="PNR679" s="303"/>
      <c r="PNS679" s="303"/>
      <c r="PNT679" s="303"/>
      <c r="PNU679" s="303"/>
      <c r="PNV679" s="303"/>
      <c r="PNW679" s="303"/>
      <c r="PNX679" s="303"/>
      <c r="PNY679" s="303"/>
      <c r="PNZ679" s="303"/>
      <c r="POA679" s="303"/>
      <c r="POB679" s="303"/>
      <c r="POC679" s="303"/>
      <c r="POD679" s="303"/>
      <c r="POE679" s="303"/>
      <c r="POF679" s="303"/>
      <c r="POG679" s="303"/>
      <c r="POH679" s="303"/>
      <c r="POI679" s="303"/>
      <c r="POJ679" s="303"/>
      <c r="POK679" s="303"/>
      <c r="POL679" s="303"/>
      <c r="POM679" s="303"/>
      <c r="PON679" s="303"/>
      <c r="POO679" s="303"/>
      <c r="POP679" s="303"/>
      <c r="POQ679" s="303"/>
      <c r="POR679" s="303"/>
      <c r="POS679" s="303"/>
      <c r="POT679" s="303"/>
      <c r="POU679" s="303"/>
      <c r="POV679" s="303"/>
      <c r="POW679" s="303"/>
      <c r="POX679" s="303"/>
      <c r="POY679" s="303"/>
      <c r="POZ679" s="303"/>
      <c r="PPA679" s="303"/>
      <c r="PPB679" s="303"/>
      <c r="PPC679" s="303"/>
      <c r="PPD679" s="303"/>
      <c r="PPE679" s="303"/>
      <c r="PPF679" s="303"/>
      <c r="PPG679" s="303"/>
      <c r="PPH679" s="303"/>
      <c r="PPI679" s="303"/>
      <c r="PPJ679" s="303"/>
      <c r="PPK679" s="303"/>
      <c r="PPL679" s="303"/>
      <c r="PPM679" s="303"/>
      <c r="PPN679" s="303"/>
      <c r="PPO679" s="303"/>
      <c r="PPP679" s="303"/>
      <c r="PPQ679" s="303"/>
      <c r="PPR679" s="303"/>
      <c r="PPS679" s="303"/>
      <c r="PPT679" s="303"/>
      <c r="PPU679" s="303"/>
      <c r="PPV679" s="303"/>
      <c r="PPW679" s="303"/>
      <c r="PPX679" s="303"/>
      <c r="PPY679" s="303"/>
      <c r="PPZ679" s="303"/>
      <c r="PQA679" s="303"/>
      <c r="PQB679" s="303"/>
      <c r="PQC679" s="303"/>
      <c r="PQD679" s="303"/>
      <c r="PQE679" s="303"/>
      <c r="PQF679" s="303"/>
      <c r="PQG679" s="303"/>
      <c r="PQH679" s="303"/>
      <c r="PQI679" s="303"/>
      <c r="PQJ679" s="303"/>
      <c r="PQK679" s="303"/>
      <c r="PQL679" s="303"/>
      <c r="PQM679" s="303"/>
      <c r="PQN679" s="303"/>
      <c r="PQO679" s="303"/>
      <c r="PQP679" s="303"/>
      <c r="PQQ679" s="303"/>
      <c r="PQR679" s="303"/>
      <c r="PQS679" s="303"/>
      <c r="PQT679" s="303"/>
      <c r="PQU679" s="303"/>
      <c r="PQV679" s="303"/>
      <c r="PQW679" s="303"/>
      <c r="PQX679" s="303"/>
      <c r="PQY679" s="303"/>
      <c r="PQZ679" s="303"/>
      <c r="PRA679" s="303"/>
      <c r="PRB679" s="303"/>
      <c r="PRC679" s="303"/>
      <c r="PRD679" s="303"/>
      <c r="PRE679" s="303"/>
      <c r="PRF679" s="303"/>
      <c r="PRG679" s="303"/>
      <c r="PRH679" s="303"/>
      <c r="PRI679" s="303"/>
      <c r="PRJ679" s="303"/>
      <c r="PRK679" s="303"/>
      <c r="PRL679" s="303"/>
      <c r="PRM679" s="303"/>
      <c r="PRN679" s="303"/>
      <c r="PRO679" s="303"/>
      <c r="PRP679" s="303"/>
      <c r="PRQ679" s="303"/>
      <c r="PRR679" s="303"/>
      <c r="PRS679" s="303"/>
      <c r="PRT679" s="303"/>
      <c r="PRU679" s="303"/>
      <c r="PRV679" s="303"/>
      <c r="PRW679" s="303"/>
      <c r="PRX679" s="303"/>
      <c r="PRY679" s="303"/>
      <c r="PRZ679" s="303"/>
      <c r="PSA679" s="303"/>
      <c r="PSB679" s="303"/>
      <c r="PSC679" s="303"/>
      <c r="PSD679" s="303"/>
      <c r="PSE679" s="303"/>
      <c r="PSF679" s="303"/>
      <c r="PSG679" s="303"/>
      <c r="PSH679" s="303"/>
      <c r="PSI679" s="303"/>
      <c r="PSJ679" s="303"/>
      <c r="PSK679" s="303"/>
      <c r="PSL679" s="303"/>
      <c r="PSM679" s="303"/>
      <c r="PSN679" s="303"/>
      <c r="PSO679" s="303"/>
      <c r="PSP679" s="303"/>
      <c r="PSQ679" s="303"/>
      <c r="PSR679" s="303"/>
      <c r="PSS679" s="303"/>
      <c r="PST679" s="303"/>
      <c r="PSU679" s="303"/>
      <c r="PSV679" s="303"/>
      <c r="PSW679" s="303"/>
      <c r="PSX679" s="303"/>
      <c r="PSY679" s="303"/>
      <c r="PSZ679" s="303"/>
      <c r="PTA679" s="303"/>
      <c r="PTB679" s="303"/>
      <c r="PTC679" s="303"/>
      <c r="PTD679" s="303"/>
      <c r="PTE679" s="303"/>
      <c r="PTF679" s="303"/>
      <c r="PTG679" s="303"/>
      <c r="PTH679" s="303"/>
      <c r="PTI679" s="303"/>
      <c r="PTJ679" s="303"/>
      <c r="PTK679" s="303"/>
      <c r="PTL679" s="303"/>
      <c r="PTM679" s="303"/>
      <c r="PTN679" s="303"/>
      <c r="PTO679" s="303"/>
      <c r="PTP679" s="303"/>
      <c r="PTQ679" s="303"/>
      <c r="PTR679" s="303"/>
      <c r="PTS679" s="303"/>
      <c r="PTT679" s="303"/>
      <c r="PTU679" s="303"/>
      <c r="PTV679" s="303"/>
      <c r="PTW679" s="303"/>
      <c r="PTX679" s="303"/>
      <c r="PTY679" s="303"/>
      <c r="PTZ679" s="303"/>
      <c r="PUA679" s="303"/>
      <c r="PUB679" s="303"/>
      <c r="PUC679" s="303"/>
      <c r="PUD679" s="303"/>
      <c r="PUE679" s="303"/>
      <c r="PUF679" s="303"/>
      <c r="PUG679" s="303"/>
      <c r="PUH679" s="303"/>
      <c r="PUI679" s="303"/>
      <c r="PUJ679" s="303"/>
      <c r="PUK679" s="303"/>
      <c r="PUL679" s="303"/>
      <c r="PUM679" s="303"/>
      <c r="PUN679" s="303"/>
      <c r="PUO679" s="303"/>
      <c r="PUP679" s="303"/>
      <c r="PUQ679" s="303"/>
      <c r="PUR679" s="303"/>
      <c r="PUS679" s="303"/>
      <c r="PUT679" s="303"/>
      <c r="PUU679" s="303"/>
      <c r="PUV679" s="303"/>
      <c r="PUW679" s="303"/>
      <c r="PUX679" s="303"/>
      <c r="PUY679" s="303"/>
      <c r="PUZ679" s="303"/>
      <c r="PVA679" s="303"/>
      <c r="PVB679" s="303"/>
      <c r="PVC679" s="303"/>
      <c r="PVD679" s="303"/>
      <c r="PVE679" s="303"/>
      <c r="PVF679" s="303"/>
      <c r="PVG679" s="303"/>
      <c r="PVH679" s="303"/>
      <c r="PVI679" s="303"/>
      <c r="PVJ679" s="303"/>
      <c r="PVK679" s="303"/>
      <c r="PVL679" s="303"/>
      <c r="PVM679" s="303"/>
      <c r="PVN679" s="303"/>
      <c r="PVO679" s="303"/>
      <c r="PVP679" s="303"/>
      <c r="PVQ679" s="303"/>
      <c r="PVR679" s="303"/>
      <c r="PVS679" s="303"/>
      <c r="PVT679" s="303"/>
      <c r="PVU679" s="303"/>
      <c r="PVV679" s="303"/>
      <c r="PVW679" s="303"/>
      <c r="PVX679" s="303"/>
      <c r="PVY679" s="303"/>
      <c r="PVZ679" s="303"/>
      <c r="PWA679" s="303"/>
      <c r="PWB679" s="303"/>
      <c r="PWC679" s="303"/>
      <c r="PWD679" s="303"/>
      <c r="PWE679" s="303"/>
      <c r="PWF679" s="303"/>
      <c r="PWG679" s="303"/>
      <c r="PWH679" s="303"/>
      <c r="PWI679" s="303"/>
      <c r="PWJ679" s="303"/>
      <c r="PWK679" s="303"/>
      <c r="PWL679" s="303"/>
      <c r="PWM679" s="303"/>
      <c r="PWN679" s="303"/>
      <c r="PWO679" s="303"/>
      <c r="PWP679" s="303"/>
      <c r="PWQ679" s="303"/>
      <c r="PWR679" s="303"/>
      <c r="PWS679" s="303"/>
      <c r="PWT679" s="303"/>
      <c r="PWU679" s="303"/>
      <c r="PWV679" s="303"/>
      <c r="PWW679" s="303"/>
      <c r="PWX679" s="303"/>
      <c r="PWY679" s="303"/>
      <c r="PWZ679" s="303"/>
      <c r="PXA679" s="303"/>
      <c r="PXB679" s="303"/>
      <c r="PXC679" s="303"/>
      <c r="PXD679" s="303"/>
      <c r="PXE679" s="303"/>
      <c r="PXF679" s="303"/>
      <c r="PXG679" s="303"/>
      <c r="PXH679" s="303"/>
      <c r="PXI679" s="303"/>
      <c r="PXJ679" s="303"/>
      <c r="PXK679" s="303"/>
      <c r="PXL679" s="303"/>
      <c r="PXM679" s="303"/>
      <c r="PXN679" s="303"/>
      <c r="PXO679" s="303"/>
      <c r="PXP679" s="303"/>
      <c r="PXQ679" s="303"/>
      <c r="PXR679" s="303"/>
      <c r="PXS679" s="303"/>
      <c r="PXT679" s="303"/>
      <c r="PXU679" s="303"/>
      <c r="PXV679" s="303"/>
      <c r="PXW679" s="303"/>
      <c r="PXX679" s="303"/>
      <c r="PXY679" s="303"/>
      <c r="PXZ679" s="303"/>
      <c r="PYA679" s="303"/>
      <c r="PYB679" s="303"/>
      <c r="PYC679" s="303"/>
      <c r="PYD679" s="303"/>
      <c r="PYE679" s="303"/>
      <c r="PYF679" s="303"/>
      <c r="PYG679" s="303"/>
      <c r="PYH679" s="303"/>
      <c r="PYI679" s="303"/>
      <c r="PYJ679" s="303"/>
      <c r="PYK679" s="303"/>
      <c r="PYL679" s="303"/>
      <c r="PYM679" s="303"/>
      <c r="PYN679" s="303"/>
      <c r="PYO679" s="303"/>
      <c r="PYP679" s="303"/>
      <c r="PYQ679" s="303"/>
      <c r="PYR679" s="303"/>
      <c r="PYS679" s="303"/>
      <c r="PYT679" s="303"/>
      <c r="PYU679" s="303"/>
      <c r="PYV679" s="303"/>
      <c r="PYW679" s="303"/>
      <c r="PYX679" s="303"/>
      <c r="PYY679" s="303"/>
      <c r="PYZ679" s="303"/>
      <c r="PZA679" s="303"/>
      <c r="PZB679" s="303"/>
      <c r="PZC679" s="303"/>
      <c r="PZD679" s="303"/>
      <c r="PZE679" s="303"/>
      <c r="PZF679" s="303"/>
      <c r="PZG679" s="303"/>
      <c r="PZH679" s="303"/>
      <c r="PZI679" s="303"/>
      <c r="PZJ679" s="303"/>
      <c r="PZK679" s="303"/>
      <c r="PZL679" s="303"/>
      <c r="PZM679" s="303"/>
      <c r="PZN679" s="303"/>
      <c r="PZO679" s="303"/>
      <c r="PZP679" s="303"/>
      <c r="PZQ679" s="303"/>
      <c r="PZR679" s="303"/>
      <c r="PZS679" s="303"/>
      <c r="PZT679" s="303"/>
      <c r="PZU679" s="303"/>
      <c r="PZV679" s="303"/>
      <c r="PZW679" s="303"/>
      <c r="PZX679" s="303"/>
      <c r="PZY679" s="303"/>
      <c r="PZZ679" s="303"/>
      <c r="QAA679" s="303"/>
      <c r="QAB679" s="303"/>
      <c r="QAC679" s="303"/>
      <c r="QAD679" s="303"/>
      <c r="QAE679" s="303"/>
      <c r="QAF679" s="303"/>
      <c r="QAG679" s="303"/>
      <c r="QAH679" s="303"/>
      <c r="QAI679" s="303"/>
      <c r="QAJ679" s="303"/>
      <c r="QAK679" s="303"/>
      <c r="QAL679" s="303"/>
      <c r="QAM679" s="303"/>
      <c r="QAN679" s="303"/>
      <c r="QAO679" s="303"/>
      <c r="QAP679" s="303"/>
      <c r="QAQ679" s="303"/>
      <c r="QAR679" s="303"/>
      <c r="QAS679" s="303"/>
      <c r="QAT679" s="303"/>
      <c r="QAU679" s="303"/>
      <c r="QAV679" s="303"/>
      <c r="QAW679" s="303"/>
      <c r="QAX679" s="303"/>
      <c r="QAY679" s="303"/>
      <c r="QAZ679" s="303"/>
      <c r="QBA679" s="303"/>
      <c r="QBB679" s="303"/>
      <c r="QBC679" s="303"/>
      <c r="QBD679" s="303"/>
      <c r="QBE679" s="303"/>
      <c r="QBF679" s="303"/>
      <c r="QBG679" s="303"/>
      <c r="QBH679" s="303"/>
      <c r="QBI679" s="303"/>
      <c r="QBJ679" s="303"/>
      <c r="QBK679" s="303"/>
      <c r="QBL679" s="303"/>
      <c r="QBM679" s="303"/>
      <c r="QBN679" s="303"/>
      <c r="QBO679" s="303"/>
      <c r="QBP679" s="303"/>
      <c r="QBQ679" s="303"/>
      <c r="QBR679" s="303"/>
      <c r="QBS679" s="303"/>
      <c r="QBT679" s="303"/>
      <c r="QBU679" s="303"/>
      <c r="QBV679" s="303"/>
      <c r="QBW679" s="303"/>
      <c r="QBX679" s="303"/>
      <c r="QBY679" s="303"/>
      <c r="QBZ679" s="303"/>
      <c r="QCA679" s="303"/>
      <c r="QCB679" s="303"/>
      <c r="QCC679" s="303"/>
      <c r="QCD679" s="303"/>
      <c r="QCE679" s="303"/>
      <c r="QCF679" s="303"/>
      <c r="QCG679" s="303"/>
      <c r="QCH679" s="303"/>
      <c r="QCI679" s="303"/>
      <c r="QCJ679" s="303"/>
      <c r="QCK679" s="303"/>
      <c r="QCL679" s="303"/>
      <c r="QCM679" s="303"/>
      <c r="QCN679" s="303"/>
      <c r="QCO679" s="303"/>
      <c r="QCP679" s="303"/>
      <c r="QCQ679" s="303"/>
      <c r="QCR679" s="303"/>
      <c r="QCS679" s="303"/>
      <c r="QCT679" s="303"/>
      <c r="QCU679" s="303"/>
      <c r="QCV679" s="303"/>
      <c r="QCW679" s="303"/>
      <c r="QCX679" s="303"/>
      <c r="QCY679" s="303"/>
      <c r="QCZ679" s="303"/>
      <c r="QDA679" s="303"/>
      <c r="QDB679" s="303"/>
      <c r="QDC679" s="303"/>
      <c r="QDD679" s="303"/>
      <c r="QDE679" s="303"/>
      <c r="QDF679" s="303"/>
      <c r="QDG679" s="303"/>
      <c r="QDH679" s="303"/>
      <c r="QDI679" s="303"/>
      <c r="QDJ679" s="303"/>
      <c r="QDK679" s="303"/>
      <c r="QDL679" s="303"/>
      <c r="QDM679" s="303"/>
      <c r="QDN679" s="303"/>
      <c r="QDO679" s="303"/>
      <c r="QDP679" s="303"/>
      <c r="QDQ679" s="303"/>
      <c r="QDR679" s="303"/>
      <c r="QDS679" s="303"/>
      <c r="QDT679" s="303"/>
      <c r="QDU679" s="303"/>
      <c r="QDV679" s="303"/>
      <c r="QDW679" s="303"/>
      <c r="QDX679" s="303"/>
      <c r="QDY679" s="303"/>
      <c r="QDZ679" s="303"/>
      <c r="QEA679" s="303"/>
      <c r="QEB679" s="303"/>
      <c r="QEC679" s="303"/>
      <c r="QED679" s="303"/>
      <c r="QEE679" s="303"/>
      <c r="QEF679" s="303"/>
      <c r="QEG679" s="303"/>
      <c r="QEH679" s="303"/>
      <c r="QEI679" s="303"/>
      <c r="QEJ679" s="303"/>
      <c r="QEK679" s="303"/>
      <c r="QEL679" s="303"/>
      <c r="QEM679" s="303"/>
      <c r="QEN679" s="303"/>
      <c r="QEO679" s="303"/>
      <c r="QEP679" s="303"/>
      <c r="QEQ679" s="303"/>
      <c r="QER679" s="303"/>
      <c r="QES679" s="303"/>
      <c r="QET679" s="303"/>
      <c r="QEU679" s="303"/>
      <c r="QEV679" s="303"/>
      <c r="QEW679" s="303"/>
      <c r="QEX679" s="303"/>
      <c r="QEY679" s="303"/>
      <c r="QEZ679" s="303"/>
      <c r="QFA679" s="303"/>
      <c r="QFB679" s="303"/>
      <c r="QFC679" s="303"/>
      <c r="QFD679" s="303"/>
      <c r="QFE679" s="303"/>
      <c r="QFF679" s="303"/>
      <c r="QFG679" s="303"/>
      <c r="QFH679" s="303"/>
      <c r="QFI679" s="303"/>
      <c r="QFJ679" s="303"/>
      <c r="QFK679" s="303"/>
      <c r="QFL679" s="303"/>
      <c r="QFM679" s="303"/>
      <c r="QFN679" s="303"/>
      <c r="QFO679" s="303"/>
      <c r="QFP679" s="303"/>
      <c r="QFQ679" s="303"/>
      <c r="QFR679" s="303"/>
      <c r="QFS679" s="303"/>
      <c r="QFT679" s="303"/>
      <c r="QFU679" s="303"/>
      <c r="QFV679" s="303"/>
      <c r="QFW679" s="303"/>
      <c r="QFX679" s="303"/>
      <c r="QFY679" s="303"/>
      <c r="QFZ679" s="303"/>
      <c r="QGA679" s="303"/>
      <c r="QGB679" s="303"/>
      <c r="QGC679" s="303"/>
      <c r="QGD679" s="303"/>
      <c r="QGE679" s="303"/>
      <c r="QGF679" s="303"/>
      <c r="QGG679" s="303"/>
      <c r="QGH679" s="303"/>
      <c r="QGI679" s="303"/>
      <c r="QGJ679" s="303"/>
      <c r="QGK679" s="303"/>
      <c r="QGL679" s="303"/>
      <c r="QGM679" s="303"/>
      <c r="QGN679" s="303"/>
      <c r="QGO679" s="303"/>
      <c r="QGP679" s="303"/>
      <c r="QGQ679" s="303"/>
      <c r="QGR679" s="303"/>
      <c r="QGS679" s="303"/>
      <c r="QGT679" s="303"/>
      <c r="QGU679" s="303"/>
      <c r="QGV679" s="303"/>
      <c r="QGW679" s="303"/>
      <c r="QGX679" s="303"/>
      <c r="QGY679" s="303"/>
      <c r="QGZ679" s="303"/>
      <c r="QHA679" s="303"/>
      <c r="QHB679" s="303"/>
      <c r="QHC679" s="303"/>
      <c r="QHD679" s="303"/>
      <c r="QHE679" s="303"/>
      <c r="QHF679" s="303"/>
      <c r="QHG679" s="303"/>
      <c r="QHH679" s="303"/>
      <c r="QHI679" s="303"/>
      <c r="QHJ679" s="303"/>
      <c r="QHK679" s="303"/>
      <c r="QHL679" s="303"/>
      <c r="QHM679" s="303"/>
      <c r="QHN679" s="303"/>
      <c r="QHO679" s="303"/>
      <c r="QHP679" s="303"/>
      <c r="QHQ679" s="303"/>
      <c r="QHR679" s="303"/>
      <c r="QHS679" s="303"/>
      <c r="QHT679" s="303"/>
      <c r="QHU679" s="303"/>
      <c r="QHV679" s="303"/>
      <c r="QHW679" s="303"/>
      <c r="QHX679" s="303"/>
      <c r="QHY679" s="303"/>
      <c r="QHZ679" s="303"/>
      <c r="QIA679" s="303"/>
      <c r="QIB679" s="303"/>
      <c r="QIC679" s="303"/>
      <c r="QID679" s="303"/>
      <c r="QIE679" s="303"/>
      <c r="QIF679" s="303"/>
      <c r="QIG679" s="303"/>
      <c r="QIH679" s="303"/>
      <c r="QII679" s="303"/>
      <c r="QIJ679" s="303"/>
      <c r="QIK679" s="303"/>
      <c r="QIL679" s="303"/>
      <c r="QIM679" s="303"/>
      <c r="QIN679" s="303"/>
      <c r="QIO679" s="303"/>
      <c r="QIP679" s="303"/>
      <c r="QIQ679" s="303"/>
      <c r="QIR679" s="303"/>
      <c r="QIS679" s="303"/>
      <c r="QIT679" s="303"/>
      <c r="QIU679" s="303"/>
      <c r="QIV679" s="303"/>
      <c r="QIW679" s="303"/>
      <c r="QIX679" s="303"/>
      <c r="QIY679" s="303"/>
      <c r="QIZ679" s="303"/>
      <c r="QJA679" s="303"/>
      <c r="QJB679" s="303"/>
      <c r="QJC679" s="303"/>
      <c r="QJD679" s="303"/>
      <c r="QJE679" s="303"/>
      <c r="QJF679" s="303"/>
      <c r="QJG679" s="303"/>
      <c r="QJH679" s="303"/>
      <c r="QJI679" s="303"/>
      <c r="QJJ679" s="303"/>
      <c r="QJK679" s="303"/>
      <c r="QJL679" s="303"/>
      <c r="QJM679" s="303"/>
      <c r="QJN679" s="303"/>
      <c r="QJO679" s="303"/>
      <c r="QJP679" s="303"/>
      <c r="QJQ679" s="303"/>
      <c r="QJR679" s="303"/>
      <c r="QJS679" s="303"/>
      <c r="QJT679" s="303"/>
      <c r="QJU679" s="303"/>
      <c r="QJV679" s="303"/>
      <c r="QJW679" s="303"/>
      <c r="QJX679" s="303"/>
      <c r="QJY679" s="303"/>
      <c r="QJZ679" s="303"/>
      <c r="QKA679" s="303"/>
      <c r="QKB679" s="303"/>
      <c r="QKC679" s="303"/>
      <c r="QKD679" s="303"/>
      <c r="QKE679" s="303"/>
      <c r="QKF679" s="303"/>
      <c r="QKG679" s="303"/>
      <c r="QKH679" s="303"/>
      <c r="QKI679" s="303"/>
      <c r="QKJ679" s="303"/>
      <c r="QKK679" s="303"/>
      <c r="QKL679" s="303"/>
      <c r="QKM679" s="303"/>
      <c r="QKN679" s="303"/>
      <c r="QKO679" s="303"/>
      <c r="QKP679" s="303"/>
      <c r="QKQ679" s="303"/>
      <c r="QKR679" s="303"/>
      <c r="QKS679" s="303"/>
      <c r="QKT679" s="303"/>
      <c r="QKU679" s="303"/>
      <c r="QKV679" s="303"/>
      <c r="QKW679" s="303"/>
      <c r="QKX679" s="303"/>
      <c r="QKY679" s="303"/>
      <c r="QKZ679" s="303"/>
      <c r="QLA679" s="303"/>
      <c r="QLB679" s="303"/>
      <c r="QLC679" s="303"/>
      <c r="QLD679" s="303"/>
      <c r="QLE679" s="303"/>
      <c r="QLF679" s="303"/>
      <c r="QLG679" s="303"/>
      <c r="QLH679" s="303"/>
      <c r="QLI679" s="303"/>
      <c r="QLJ679" s="303"/>
      <c r="QLK679" s="303"/>
      <c r="QLL679" s="303"/>
      <c r="QLM679" s="303"/>
      <c r="QLN679" s="303"/>
      <c r="QLO679" s="303"/>
      <c r="QLP679" s="303"/>
      <c r="QLQ679" s="303"/>
      <c r="QLR679" s="303"/>
      <c r="QLS679" s="303"/>
      <c r="QLT679" s="303"/>
      <c r="QLU679" s="303"/>
      <c r="QLV679" s="303"/>
      <c r="QLW679" s="303"/>
      <c r="QLX679" s="303"/>
      <c r="QLY679" s="303"/>
      <c r="QLZ679" s="303"/>
      <c r="QMA679" s="303"/>
      <c r="QMB679" s="303"/>
      <c r="QMC679" s="303"/>
      <c r="QMD679" s="303"/>
      <c r="QME679" s="303"/>
      <c r="QMF679" s="303"/>
      <c r="QMG679" s="303"/>
      <c r="QMH679" s="303"/>
      <c r="QMI679" s="303"/>
      <c r="QMJ679" s="303"/>
      <c r="QMK679" s="303"/>
      <c r="QML679" s="303"/>
      <c r="QMM679" s="303"/>
      <c r="QMN679" s="303"/>
      <c r="QMO679" s="303"/>
      <c r="QMP679" s="303"/>
      <c r="QMQ679" s="303"/>
      <c r="QMR679" s="303"/>
      <c r="QMS679" s="303"/>
      <c r="QMT679" s="303"/>
      <c r="QMU679" s="303"/>
      <c r="QMV679" s="303"/>
      <c r="QMW679" s="303"/>
      <c r="QMX679" s="303"/>
      <c r="QMY679" s="303"/>
      <c r="QMZ679" s="303"/>
      <c r="QNA679" s="303"/>
      <c r="QNB679" s="303"/>
      <c r="QNC679" s="303"/>
      <c r="QND679" s="303"/>
      <c r="QNE679" s="303"/>
      <c r="QNF679" s="303"/>
      <c r="QNG679" s="303"/>
      <c r="QNH679" s="303"/>
      <c r="QNI679" s="303"/>
      <c r="QNJ679" s="303"/>
      <c r="QNK679" s="303"/>
      <c r="QNL679" s="303"/>
      <c r="QNM679" s="303"/>
      <c r="QNN679" s="303"/>
      <c r="QNO679" s="303"/>
      <c r="QNP679" s="303"/>
      <c r="QNQ679" s="303"/>
      <c r="QNR679" s="303"/>
      <c r="QNS679" s="303"/>
      <c r="QNT679" s="303"/>
      <c r="QNU679" s="303"/>
      <c r="QNV679" s="303"/>
      <c r="QNW679" s="303"/>
      <c r="QNX679" s="303"/>
      <c r="QNY679" s="303"/>
      <c r="QNZ679" s="303"/>
      <c r="QOA679" s="303"/>
      <c r="QOB679" s="303"/>
      <c r="QOC679" s="303"/>
      <c r="QOD679" s="303"/>
      <c r="QOE679" s="303"/>
      <c r="QOF679" s="303"/>
      <c r="QOG679" s="303"/>
      <c r="QOH679" s="303"/>
      <c r="QOI679" s="303"/>
      <c r="QOJ679" s="303"/>
      <c r="QOK679" s="303"/>
      <c r="QOL679" s="303"/>
      <c r="QOM679" s="303"/>
      <c r="QON679" s="303"/>
      <c r="QOO679" s="303"/>
      <c r="QOP679" s="303"/>
      <c r="QOQ679" s="303"/>
      <c r="QOR679" s="303"/>
      <c r="QOS679" s="303"/>
      <c r="QOT679" s="303"/>
      <c r="QOU679" s="303"/>
      <c r="QOV679" s="303"/>
      <c r="QOW679" s="303"/>
      <c r="QOX679" s="303"/>
      <c r="QOY679" s="303"/>
      <c r="QOZ679" s="303"/>
      <c r="QPA679" s="303"/>
      <c r="QPB679" s="303"/>
      <c r="QPC679" s="303"/>
      <c r="QPD679" s="303"/>
      <c r="QPE679" s="303"/>
      <c r="QPF679" s="303"/>
      <c r="QPG679" s="303"/>
      <c r="QPH679" s="303"/>
      <c r="QPI679" s="303"/>
      <c r="QPJ679" s="303"/>
      <c r="QPK679" s="303"/>
      <c r="QPL679" s="303"/>
      <c r="QPM679" s="303"/>
      <c r="QPN679" s="303"/>
      <c r="QPO679" s="303"/>
      <c r="QPP679" s="303"/>
      <c r="QPQ679" s="303"/>
      <c r="QPR679" s="303"/>
      <c r="QPS679" s="303"/>
      <c r="QPT679" s="303"/>
      <c r="QPU679" s="303"/>
      <c r="QPV679" s="303"/>
      <c r="QPW679" s="303"/>
      <c r="QPX679" s="303"/>
      <c r="QPY679" s="303"/>
      <c r="QPZ679" s="303"/>
      <c r="QQA679" s="303"/>
      <c r="QQB679" s="303"/>
      <c r="QQC679" s="303"/>
      <c r="QQD679" s="303"/>
      <c r="QQE679" s="303"/>
      <c r="QQF679" s="303"/>
      <c r="QQG679" s="303"/>
      <c r="QQH679" s="303"/>
      <c r="QQI679" s="303"/>
      <c r="QQJ679" s="303"/>
      <c r="QQK679" s="303"/>
      <c r="QQL679" s="303"/>
      <c r="QQM679" s="303"/>
      <c r="QQN679" s="303"/>
      <c r="QQO679" s="303"/>
      <c r="QQP679" s="303"/>
      <c r="QQQ679" s="303"/>
      <c r="QQR679" s="303"/>
      <c r="QQS679" s="303"/>
      <c r="QQT679" s="303"/>
      <c r="QQU679" s="303"/>
      <c r="QQV679" s="303"/>
      <c r="QQW679" s="303"/>
      <c r="QQX679" s="303"/>
      <c r="QQY679" s="303"/>
      <c r="QQZ679" s="303"/>
      <c r="QRA679" s="303"/>
      <c r="QRB679" s="303"/>
      <c r="QRC679" s="303"/>
      <c r="QRD679" s="303"/>
      <c r="QRE679" s="303"/>
      <c r="QRF679" s="303"/>
      <c r="QRG679" s="303"/>
      <c r="QRH679" s="303"/>
      <c r="QRI679" s="303"/>
      <c r="QRJ679" s="303"/>
      <c r="QRK679" s="303"/>
      <c r="QRL679" s="303"/>
      <c r="QRM679" s="303"/>
      <c r="QRN679" s="303"/>
      <c r="QRO679" s="303"/>
      <c r="QRP679" s="303"/>
      <c r="QRQ679" s="303"/>
      <c r="QRR679" s="303"/>
      <c r="QRS679" s="303"/>
      <c r="QRT679" s="303"/>
      <c r="QRU679" s="303"/>
      <c r="QRV679" s="303"/>
      <c r="QRW679" s="303"/>
      <c r="QRX679" s="303"/>
      <c r="QRY679" s="303"/>
      <c r="QRZ679" s="303"/>
      <c r="QSA679" s="303"/>
      <c r="QSB679" s="303"/>
      <c r="QSC679" s="303"/>
      <c r="QSD679" s="303"/>
      <c r="QSE679" s="303"/>
      <c r="QSF679" s="303"/>
      <c r="QSG679" s="303"/>
      <c r="QSH679" s="303"/>
      <c r="QSI679" s="303"/>
      <c r="QSJ679" s="303"/>
      <c r="QSK679" s="303"/>
      <c r="QSL679" s="303"/>
      <c r="QSM679" s="303"/>
      <c r="QSN679" s="303"/>
      <c r="QSO679" s="303"/>
      <c r="QSP679" s="303"/>
      <c r="QSQ679" s="303"/>
      <c r="QSR679" s="303"/>
      <c r="QSS679" s="303"/>
      <c r="QST679" s="303"/>
      <c r="QSU679" s="303"/>
      <c r="QSV679" s="303"/>
      <c r="QSW679" s="303"/>
      <c r="QSX679" s="303"/>
      <c r="QSY679" s="303"/>
      <c r="QSZ679" s="303"/>
      <c r="QTA679" s="303"/>
      <c r="QTB679" s="303"/>
      <c r="QTC679" s="303"/>
      <c r="QTD679" s="303"/>
      <c r="QTE679" s="303"/>
      <c r="QTF679" s="303"/>
      <c r="QTG679" s="303"/>
      <c r="QTH679" s="303"/>
      <c r="QTI679" s="303"/>
      <c r="QTJ679" s="303"/>
      <c r="QTK679" s="303"/>
      <c r="QTL679" s="303"/>
      <c r="QTM679" s="303"/>
      <c r="QTN679" s="303"/>
      <c r="QTO679" s="303"/>
      <c r="QTP679" s="303"/>
      <c r="QTQ679" s="303"/>
      <c r="QTR679" s="303"/>
      <c r="QTS679" s="303"/>
      <c r="QTT679" s="303"/>
      <c r="QTU679" s="303"/>
      <c r="QTV679" s="303"/>
      <c r="QTW679" s="303"/>
      <c r="QTX679" s="303"/>
      <c r="QTY679" s="303"/>
      <c r="QTZ679" s="303"/>
      <c r="QUA679" s="303"/>
      <c r="QUB679" s="303"/>
      <c r="QUC679" s="303"/>
      <c r="QUD679" s="303"/>
      <c r="QUE679" s="303"/>
      <c r="QUF679" s="303"/>
      <c r="QUG679" s="303"/>
      <c r="QUH679" s="303"/>
      <c r="QUI679" s="303"/>
      <c r="QUJ679" s="303"/>
      <c r="QUK679" s="303"/>
      <c r="QUL679" s="303"/>
      <c r="QUM679" s="303"/>
      <c r="QUN679" s="303"/>
      <c r="QUO679" s="303"/>
      <c r="QUP679" s="303"/>
      <c r="QUQ679" s="303"/>
      <c r="QUR679" s="303"/>
      <c r="QUS679" s="303"/>
      <c r="QUT679" s="303"/>
      <c r="QUU679" s="303"/>
      <c r="QUV679" s="303"/>
      <c r="QUW679" s="303"/>
      <c r="QUX679" s="303"/>
      <c r="QUY679" s="303"/>
      <c r="QUZ679" s="303"/>
      <c r="QVA679" s="303"/>
      <c r="QVB679" s="303"/>
      <c r="QVC679" s="303"/>
      <c r="QVD679" s="303"/>
      <c r="QVE679" s="303"/>
      <c r="QVF679" s="303"/>
      <c r="QVG679" s="303"/>
      <c r="QVH679" s="303"/>
      <c r="QVI679" s="303"/>
      <c r="QVJ679" s="303"/>
      <c r="QVK679" s="303"/>
      <c r="QVL679" s="303"/>
      <c r="QVM679" s="303"/>
      <c r="QVN679" s="303"/>
      <c r="QVO679" s="303"/>
      <c r="QVP679" s="303"/>
      <c r="QVQ679" s="303"/>
      <c r="QVR679" s="303"/>
      <c r="QVS679" s="303"/>
      <c r="QVT679" s="303"/>
      <c r="QVU679" s="303"/>
      <c r="QVV679" s="303"/>
      <c r="QVW679" s="303"/>
      <c r="QVX679" s="303"/>
      <c r="QVY679" s="303"/>
      <c r="QVZ679" s="303"/>
      <c r="QWA679" s="303"/>
      <c r="QWB679" s="303"/>
      <c r="QWC679" s="303"/>
      <c r="QWD679" s="303"/>
      <c r="QWE679" s="303"/>
      <c r="QWF679" s="303"/>
      <c r="QWG679" s="303"/>
      <c r="QWH679" s="303"/>
      <c r="QWI679" s="303"/>
      <c r="QWJ679" s="303"/>
      <c r="QWK679" s="303"/>
      <c r="QWL679" s="303"/>
      <c r="QWM679" s="303"/>
      <c r="QWN679" s="303"/>
      <c r="QWO679" s="303"/>
      <c r="QWP679" s="303"/>
      <c r="QWQ679" s="303"/>
      <c r="QWR679" s="303"/>
      <c r="QWS679" s="303"/>
      <c r="QWT679" s="303"/>
      <c r="QWU679" s="303"/>
      <c r="QWV679" s="303"/>
      <c r="QWW679" s="303"/>
      <c r="QWX679" s="303"/>
      <c r="QWY679" s="303"/>
      <c r="QWZ679" s="303"/>
      <c r="QXA679" s="303"/>
      <c r="QXB679" s="303"/>
      <c r="QXC679" s="303"/>
      <c r="QXD679" s="303"/>
      <c r="QXE679" s="303"/>
      <c r="QXF679" s="303"/>
      <c r="QXG679" s="303"/>
      <c r="QXH679" s="303"/>
      <c r="QXI679" s="303"/>
      <c r="QXJ679" s="303"/>
      <c r="QXK679" s="303"/>
      <c r="QXL679" s="303"/>
      <c r="QXM679" s="303"/>
      <c r="QXN679" s="303"/>
      <c r="QXO679" s="303"/>
      <c r="QXP679" s="303"/>
      <c r="QXQ679" s="303"/>
      <c r="QXR679" s="303"/>
      <c r="QXS679" s="303"/>
      <c r="QXT679" s="303"/>
      <c r="QXU679" s="303"/>
      <c r="QXV679" s="303"/>
      <c r="QXW679" s="303"/>
      <c r="QXX679" s="303"/>
      <c r="QXY679" s="303"/>
      <c r="QXZ679" s="303"/>
      <c r="QYA679" s="303"/>
      <c r="QYB679" s="303"/>
      <c r="QYC679" s="303"/>
      <c r="QYD679" s="303"/>
      <c r="QYE679" s="303"/>
      <c r="QYF679" s="303"/>
      <c r="QYG679" s="303"/>
      <c r="QYH679" s="303"/>
      <c r="QYI679" s="303"/>
      <c r="QYJ679" s="303"/>
      <c r="QYK679" s="303"/>
      <c r="QYL679" s="303"/>
      <c r="QYM679" s="303"/>
      <c r="QYN679" s="303"/>
      <c r="QYO679" s="303"/>
      <c r="QYP679" s="303"/>
      <c r="QYQ679" s="303"/>
      <c r="QYR679" s="303"/>
      <c r="QYS679" s="303"/>
      <c r="QYT679" s="303"/>
      <c r="QYU679" s="303"/>
      <c r="QYV679" s="303"/>
      <c r="QYW679" s="303"/>
      <c r="QYX679" s="303"/>
      <c r="QYY679" s="303"/>
      <c r="QYZ679" s="303"/>
      <c r="QZA679" s="303"/>
      <c r="QZB679" s="303"/>
      <c r="QZC679" s="303"/>
      <c r="QZD679" s="303"/>
      <c r="QZE679" s="303"/>
      <c r="QZF679" s="303"/>
      <c r="QZG679" s="303"/>
      <c r="QZH679" s="303"/>
      <c r="QZI679" s="303"/>
      <c r="QZJ679" s="303"/>
      <c r="QZK679" s="303"/>
      <c r="QZL679" s="303"/>
      <c r="QZM679" s="303"/>
      <c r="QZN679" s="303"/>
      <c r="QZO679" s="303"/>
      <c r="QZP679" s="303"/>
      <c r="QZQ679" s="303"/>
      <c r="QZR679" s="303"/>
      <c r="QZS679" s="303"/>
      <c r="QZT679" s="303"/>
      <c r="QZU679" s="303"/>
      <c r="QZV679" s="303"/>
      <c r="QZW679" s="303"/>
      <c r="QZX679" s="303"/>
      <c r="QZY679" s="303"/>
      <c r="QZZ679" s="303"/>
      <c r="RAA679" s="303"/>
      <c r="RAB679" s="303"/>
      <c r="RAC679" s="303"/>
      <c r="RAD679" s="303"/>
      <c r="RAE679" s="303"/>
      <c r="RAF679" s="303"/>
      <c r="RAG679" s="303"/>
      <c r="RAH679" s="303"/>
      <c r="RAI679" s="303"/>
      <c r="RAJ679" s="303"/>
      <c r="RAK679" s="303"/>
      <c r="RAL679" s="303"/>
      <c r="RAM679" s="303"/>
      <c r="RAN679" s="303"/>
      <c r="RAO679" s="303"/>
      <c r="RAP679" s="303"/>
      <c r="RAQ679" s="303"/>
      <c r="RAR679" s="303"/>
      <c r="RAS679" s="303"/>
      <c r="RAT679" s="303"/>
      <c r="RAU679" s="303"/>
      <c r="RAV679" s="303"/>
      <c r="RAW679" s="303"/>
      <c r="RAX679" s="303"/>
      <c r="RAY679" s="303"/>
      <c r="RAZ679" s="303"/>
      <c r="RBA679" s="303"/>
      <c r="RBB679" s="303"/>
      <c r="RBC679" s="303"/>
      <c r="RBD679" s="303"/>
      <c r="RBE679" s="303"/>
      <c r="RBF679" s="303"/>
      <c r="RBG679" s="303"/>
      <c r="RBH679" s="303"/>
      <c r="RBI679" s="303"/>
      <c r="RBJ679" s="303"/>
      <c r="RBK679" s="303"/>
      <c r="RBL679" s="303"/>
      <c r="RBM679" s="303"/>
      <c r="RBN679" s="303"/>
      <c r="RBO679" s="303"/>
      <c r="RBP679" s="303"/>
      <c r="RBQ679" s="303"/>
      <c r="RBR679" s="303"/>
      <c r="RBS679" s="303"/>
      <c r="RBT679" s="303"/>
      <c r="RBU679" s="303"/>
      <c r="RBV679" s="303"/>
      <c r="RBW679" s="303"/>
      <c r="RBX679" s="303"/>
      <c r="RBY679" s="303"/>
      <c r="RBZ679" s="303"/>
      <c r="RCA679" s="303"/>
      <c r="RCB679" s="303"/>
      <c r="RCC679" s="303"/>
      <c r="RCD679" s="303"/>
      <c r="RCE679" s="303"/>
      <c r="RCF679" s="303"/>
      <c r="RCG679" s="303"/>
      <c r="RCH679" s="303"/>
      <c r="RCI679" s="303"/>
      <c r="RCJ679" s="303"/>
      <c r="RCK679" s="303"/>
      <c r="RCL679" s="303"/>
      <c r="RCM679" s="303"/>
      <c r="RCN679" s="303"/>
      <c r="RCO679" s="303"/>
      <c r="RCP679" s="303"/>
      <c r="RCQ679" s="303"/>
      <c r="RCR679" s="303"/>
      <c r="RCS679" s="303"/>
      <c r="RCT679" s="303"/>
      <c r="RCU679" s="303"/>
      <c r="RCV679" s="303"/>
      <c r="RCW679" s="303"/>
      <c r="RCX679" s="303"/>
      <c r="RCY679" s="303"/>
      <c r="RCZ679" s="303"/>
      <c r="RDA679" s="303"/>
      <c r="RDB679" s="303"/>
      <c r="RDC679" s="303"/>
      <c r="RDD679" s="303"/>
      <c r="RDE679" s="303"/>
      <c r="RDF679" s="303"/>
      <c r="RDG679" s="303"/>
      <c r="RDH679" s="303"/>
      <c r="RDI679" s="303"/>
      <c r="RDJ679" s="303"/>
      <c r="RDK679" s="303"/>
      <c r="RDL679" s="303"/>
      <c r="RDM679" s="303"/>
      <c r="RDN679" s="303"/>
      <c r="RDO679" s="303"/>
      <c r="RDP679" s="303"/>
      <c r="RDQ679" s="303"/>
      <c r="RDR679" s="303"/>
      <c r="RDS679" s="303"/>
      <c r="RDT679" s="303"/>
      <c r="RDU679" s="303"/>
      <c r="RDV679" s="303"/>
      <c r="RDW679" s="303"/>
      <c r="RDX679" s="303"/>
      <c r="RDY679" s="303"/>
      <c r="RDZ679" s="303"/>
      <c r="REA679" s="303"/>
      <c r="REB679" s="303"/>
      <c r="REC679" s="303"/>
      <c r="RED679" s="303"/>
      <c r="REE679" s="303"/>
      <c r="REF679" s="303"/>
      <c r="REG679" s="303"/>
      <c r="REH679" s="303"/>
      <c r="REI679" s="303"/>
      <c r="REJ679" s="303"/>
      <c r="REK679" s="303"/>
      <c r="REL679" s="303"/>
      <c r="REM679" s="303"/>
      <c r="REN679" s="303"/>
      <c r="REO679" s="303"/>
      <c r="REP679" s="303"/>
      <c r="REQ679" s="303"/>
      <c r="RER679" s="303"/>
      <c r="RES679" s="303"/>
      <c r="RET679" s="303"/>
      <c r="REU679" s="303"/>
      <c r="REV679" s="303"/>
      <c r="REW679" s="303"/>
      <c r="REX679" s="303"/>
      <c r="REY679" s="303"/>
      <c r="REZ679" s="303"/>
      <c r="RFA679" s="303"/>
      <c r="RFB679" s="303"/>
      <c r="RFC679" s="303"/>
      <c r="RFD679" s="303"/>
      <c r="RFE679" s="303"/>
      <c r="RFF679" s="303"/>
      <c r="RFG679" s="303"/>
      <c r="RFH679" s="303"/>
      <c r="RFI679" s="303"/>
      <c r="RFJ679" s="303"/>
      <c r="RFK679" s="303"/>
      <c r="RFL679" s="303"/>
      <c r="RFM679" s="303"/>
      <c r="RFN679" s="303"/>
      <c r="RFO679" s="303"/>
      <c r="RFP679" s="303"/>
      <c r="RFQ679" s="303"/>
      <c r="RFR679" s="303"/>
      <c r="RFS679" s="303"/>
      <c r="RFT679" s="303"/>
      <c r="RFU679" s="303"/>
      <c r="RFV679" s="303"/>
      <c r="RFW679" s="303"/>
      <c r="RFX679" s="303"/>
      <c r="RFY679" s="303"/>
      <c r="RFZ679" s="303"/>
      <c r="RGA679" s="303"/>
      <c r="RGB679" s="303"/>
      <c r="RGC679" s="303"/>
      <c r="RGD679" s="303"/>
      <c r="RGE679" s="303"/>
      <c r="RGF679" s="303"/>
      <c r="RGG679" s="303"/>
      <c r="RGH679" s="303"/>
      <c r="RGI679" s="303"/>
      <c r="RGJ679" s="303"/>
      <c r="RGK679" s="303"/>
      <c r="RGL679" s="303"/>
      <c r="RGM679" s="303"/>
      <c r="RGN679" s="303"/>
      <c r="RGO679" s="303"/>
      <c r="RGP679" s="303"/>
      <c r="RGQ679" s="303"/>
      <c r="RGR679" s="303"/>
      <c r="RGS679" s="303"/>
      <c r="RGT679" s="303"/>
      <c r="RGU679" s="303"/>
      <c r="RGV679" s="303"/>
      <c r="RGW679" s="303"/>
      <c r="RGX679" s="303"/>
      <c r="RGY679" s="303"/>
      <c r="RGZ679" s="303"/>
      <c r="RHA679" s="303"/>
      <c r="RHB679" s="303"/>
      <c r="RHC679" s="303"/>
      <c r="RHD679" s="303"/>
      <c r="RHE679" s="303"/>
      <c r="RHF679" s="303"/>
      <c r="RHG679" s="303"/>
      <c r="RHH679" s="303"/>
      <c r="RHI679" s="303"/>
      <c r="RHJ679" s="303"/>
      <c r="RHK679" s="303"/>
      <c r="RHL679" s="303"/>
      <c r="RHM679" s="303"/>
      <c r="RHN679" s="303"/>
      <c r="RHO679" s="303"/>
      <c r="RHP679" s="303"/>
      <c r="RHQ679" s="303"/>
      <c r="RHR679" s="303"/>
      <c r="RHS679" s="303"/>
      <c r="RHT679" s="303"/>
      <c r="RHU679" s="303"/>
      <c r="RHV679" s="303"/>
      <c r="RHW679" s="303"/>
      <c r="RHX679" s="303"/>
      <c r="RHY679" s="303"/>
      <c r="RHZ679" s="303"/>
      <c r="RIA679" s="303"/>
      <c r="RIB679" s="303"/>
      <c r="RIC679" s="303"/>
      <c r="RID679" s="303"/>
      <c r="RIE679" s="303"/>
      <c r="RIF679" s="303"/>
      <c r="RIG679" s="303"/>
      <c r="RIH679" s="303"/>
      <c r="RII679" s="303"/>
      <c r="RIJ679" s="303"/>
      <c r="RIK679" s="303"/>
      <c r="RIL679" s="303"/>
      <c r="RIM679" s="303"/>
      <c r="RIN679" s="303"/>
      <c r="RIO679" s="303"/>
      <c r="RIP679" s="303"/>
      <c r="RIQ679" s="303"/>
      <c r="RIR679" s="303"/>
      <c r="RIS679" s="303"/>
      <c r="RIT679" s="303"/>
      <c r="RIU679" s="303"/>
      <c r="RIV679" s="303"/>
      <c r="RIW679" s="303"/>
      <c r="RIX679" s="303"/>
      <c r="RIY679" s="303"/>
      <c r="RIZ679" s="303"/>
      <c r="RJA679" s="303"/>
      <c r="RJB679" s="303"/>
      <c r="RJC679" s="303"/>
      <c r="RJD679" s="303"/>
      <c r="RJE679" s="303"/>
      <c r="RJF679" s="303"/>
      <c r="RJG679" s="303"/>
      <c r="RJH679" s="303"/>
      <c r="RJI679" s="303"/>
      <c r="RJJ679" s="303"/>
      <c r="RJK679" s="303"/>
      <c r="RJL679" s="303"/>
      <c r="RJM679" s="303"/>
      <c r="RJN679" s="303"/>
      <c r="RJO679" s="303"/>
      <c r="RJP679" s="303"/>
      <c r="RJQ679" s="303"/>
      <c r="RJR679" s="303"/>
      <c r="RJS679" s="303"/>
      <c r="RJT679" s="303"/>
      <c r="RJU679" s="303"/>
      <c r="RJV679" s="303"/>
      <c r="RJW679" s="303"/>
      <c r="RJX679" s="303"/>
      <c r="RJY679" s="303"/>
      <c r="RJZ679" s="303"/>
      <c r="RKA679" s="303"/>
      <c r="RKB679" s="303"/>
      <c r="RKC679" s="303"/>
      <c r="RKD679" s="303"/>
      <c r="RKE679" s="303"/>
      <c r="RKF679" s="303"/>
      <c r="RKG679" s="303"/>
      <c r="RKH679" s="303"/>
      <c r="RKI679" s="303"/>
      <c r="RKJ679" s="303"/>
      <c r="RKK679" s="303"/>
      <c r="RKL679" s="303"/>
      <c r="RKM679" s="303"/>
      <c r="RKN679" s="303"/>
      <c r="RKO679" s="303"/>
      <c r="RKP679" s="303"/>
      <c r="RKQ679" s="303"/>
      <c r="RKR679" s="303"/>
      <c r="RKS679" s="303"/>
      <c r="RKT679" s="303"/>
      <c r="RKU679" s="303"/>
      <c r="RKV679" s="303"/>
      <c r="RKW679" s="303"/>
      <c r="RKX679" s="303"/>
      <c r="RKY679" s="303"/>
      <c r="RKZ679" s="303"/>
      <c r="RLA679" s="303"/>
      <c r="RLB679" s="303"/>
      <c r="RLC679" s="303"/>
      <c r="RLD679" s="303"/>
      <c r="RLE679" s="303"/>
      <c r="RLF679" s="303"/>
      <c r="RLG679" s="303"/>
      <c r="RLH679" s="303"/>
      <c r="RLI679" s="303"/>
      <c r="RLJ679" s="303"/>
      <c r="RLK679" s="303"/>
      <c r="RLL679" s="303"/>
      <c r="RLM679" s="303"/>
      <c r="RLN679" s="303"/>
      <c r="RLO679" s="303"/>
      <c r="RLP679" s="303"/>
      <c r="RLQ679" s="303"/>
      <c r="RLR679" s="303"/>
      <c r="RLS679" s="303"/>
      <c r="RLT679" s="303"/>
      <c r="RLU679" s="303"/>
      <c r="RLV679" s="303"/>
      <c r="RLW679" s="303"/>
      <c r="RLX679" s="303"/>
      <c r="RLY679" s="303"/>
      <c r="RLZ679" s="303"/>
      <c r="RMA679" s="303"/>
      <c r="RMB679" s="303"/>
      <c r="RMC679" s="303"/>
      <c r="RMD679" s="303"/>
      <c r="RME679" s="303"/>
      <c r="RMF679" s="303"/>
      <c r="RMG679" s="303"/>
      <c r="RMH679" s="303"/>
      <c r="RMI679" s="303"/>
      <c r="RMJ679" s="303"/>
      <c r="RMK679" s="303"/>
      <c r="RML679" s="303"/>
      <c r="RMM679" s="303"/>
      <c r="RMN679" s="303"/>
      <c r="RMO679" s="303"/>
      <c r="RMP679" s="303"/>
      <c r="RMQ679" s="303"/>
      <c r="RMR679" s="303"/>
      <c r="RMS679" s="303"/>
      <c r="RMT679" s="303"/>
      <c r="RMU679" s="303"/>
      <c r="RMV679" s="303"/>
      <c r="RMW679" s="303"/>
      <c r="RMX679" s="303"/>
      <c r="RMY679" s="303"/>
      <c r="RMZ679" s="303"/>
      <c r="RNA679" s="303"/>
      <c r="RNB679" s="303"/>
      <c r="RNC679" s="303"/>
      <c r="RND679" s="303"/>
      <c r="RNE679" s="303"/>
      <c r="RNF679" s="303"/>
      <c r="RNG679" s="303"/>
      <c r="RNH679" s="303"/>
      <c r="RNI679" s="303"/>
      <c r="RNJ679" s="303"/>
      <c r="RNK679" s="303"/>
      <c r="RNL679" s="303"/>
      <c r="RNM679" s="303"/>
      <c r="RNN679" s="303"/>
      <c r="RNO679" s="303"/>
      <c r="RNP679" s="303"/>
      <c r="RNQ679" s="303"/>
      <c r="RNR679" s="303"/>
      <c r="RNS679" s="303"/>
      <c r="RNT679" s="303"/>
      <c r="RNU679" s="303"/>
      <c r="RNV679" s="303"/>
      <c r="RNW679" s="303"/>
      <c r="RNX679" s="303"/>
      <c r="RNY679" s="303"/>
      <c r="RNZ679" s="303"/>
      <c r="ROA679" s="303"/>
      <c r="ROB679" s="303"/>
      <c r="ROC679" s="303"/>
      <c r="ROD679" s="303"/>
      <c r="ROE679" s="303"/>
      <c r="ROF679" s="303"/>
      <c r="ROG679" s="303"/>
      <c r="ROH679" s="303"/>
      <c r="ROI679" s="303"/>
      <c r="ROJ679" s="303"/>
      <c r="ROK679" s="303"/>
      <c r="ROL679" s="303"/>
      <c r="ROM679" s="303"/>
      <c r="RON679" s="303"/>
      <c r="ROO679" s="303"/>
      <c r="ROP679" s="303"/>
      <c r="ROQ679" s="303"/>
      <c r="ROR679" s="303"/>
      <c r="ROS679" s="303"/>
      <c r="ROT679" s="303"/>
      <c r="ROU679" s="303"/>
      <c r="ROV679" s="303"/>
      <c r="ROW679" s="303"/>
      <c r="ROX679" s="303"/>
      <c r="ROY679" s="303"/>
      <c r="ROZ679" s="303"/>
      <c r="RPA679" s="303"/>
      <c r="RPB679" s="303"/>
      <c r="RPC679" s="303"/>
      <c r="RPD679" s="303"/>
      <c r="RPE679" s="303"/>
      <c r="RPF679" s="303"/>
      <c r="RPG679" s="303"/>
      <c r="RPH679" s="303"/>
      <c r="RPI679" s="303"/>
      <c r="RPJ679" s="303"/>
      <c r="RPK679" s="303"/>
      <c r="RPL679" s="303"/>
      <c r="RPM679" s="303"/>
      <c r="RPN679" s="303"/>
      <c r="RPO679" s="303"/>
      <c r="RPP679" s="303"/>
      <c r="RPQ679" s="303"/>
      <c r="RPR679" s="303"/>
      <c r="RPS679" s="303"/>
      <c r="RPT679" s="303"/>
      <c r="RPU679" s="303"/>
      <c r="RPV679" s="303"/>
      <c r="RPW679" s="303"/>
      <c r="RPX679" s="303"/>
      <c r="RPY679" s="303"/>
      <c r="RPZ679" s="303"/>
      <c r="RQA679" s="303"/>
      <c r="RQB679" s="303"/>
      <c r="RQC679" s="303"/>
      <c r="RQD679" s="303"/>
      <c r="RQE679" s="303"/>
      <c r="RQF679" s="303"/>
      <c r="RQG679" s="303"/>
      <c r="RQH679" s="303"/>
      <c r="RQI679" s="303"/>
      <c r="RQJ679" s="303"/>
      <c r="RQK679" s="303"/>
      <c r="RQL679" s="303"/>
      <c r="RQM679" s="303"/>
      <c r="RQN679" s="303"/>
      <c r="RQO679" s="303"/>
      <c r="RQP679" s="303"/>
      <c r="RQQ679" s="303"/>
      <c r="RQR679" s="303"/>
      <c r="RQS679" s="303"/>
      <c r="RQT679" s="303"/>
      <c r="RQU679" s="303"/>
      <c r="RQV679" s="303"/>
      <c r="RQW679" s="303"/>
      <c r="RQX679" s="303"/>
      <c r="RQY679" s="303"/>
      <c r="RQZ679" s="303"/>
      <c r="RRA679" s="303"/>
      <c r="RRB679" s="303"/>
      <c r="RRC679" s="303"/>
      <c r="RRD679" s="303"/>
      <c r="RRE679" s="303"/>
      <c r="RRF679" s="303"/>
      <c r="RRG679" s="303"/>
      <c r="RRH679" s="303"/>
      <c r="RRI679" s="303"/>
      <c r="RRJ679" s="303"/>
      <c r="RRK679" s="303"/>
      <c r="RRL679" s="303"/>
      <c r="RRM679" s="303"/>
      <c r="RRN679" s="303"/>
      <c r="RRO679" s="303"/>
      <c r="RRP679" s="303"/>
      <c r="RRQ679" s="303"/>
      <c r="RRR679" s="303"/>
      <c r="RRS679" s="303"/>
      <c r="RRT679" s="303"/>
      <c r="RRU679" s="303"/>
      <c r="RRV679" s="303"/>
      <c r="RRW679" s="303"/>
      <c r="RRX679" s="303"/>
      <c r="RRY679" s="303"/>
      <c r="RRZ679" s="303"/>
      <c r="RSA679" s="303"/>
      <c r="RSB679" s="303"/>
      <c r="RSC679" s="303"/>
      <c r="RSD679" s="303"/>
      <c r="RSE679" s="303"/>
      <c r="RSF679" s="303"/>
      <c r="RSG679" s="303"/>
      <c r="RSH679" s="303"/>
      <c r="RSI679" s="303"/>
      <c r="RSJ679" s="303"/>
      <c r="RSK679" s="303"/>
      <c r="RSL679" s="303"/>
      <c r="RSM679" s="303"/>
      <c r="RSN679" s="303"/>
      <c r="RSO679" s="303"/>
      <c r="RSP679" s="303"/>
      <c r="RSQ679" s="303"/>
      <c r="RSR679" s="303"/>
      <c r="RSS679" s="303"/>
      <c r="RST679" s="303"/>
      <c r="RSU679" s="303"/>
      <c r="RSV679" s="303"/>
      <c r="RSW679" s="303"/>
      <c r="RSX679" s="303"/>
      <c r="RSY679" s="303"/>
      <c r="RSZ679" s="303"/>
      <c r="RTA679" s="303"/>
      <c r="RTB679" s="303"/>
      <c r="RTC679" s="303"/>
      <c r="RTD679" s="303"/>
      <c r="RTE679" s="303"/>
      <c r="RTF679" s="303"/>
      <c r="RTG679" s="303"/>
      <c r="RTH679" s="303"/>
      <c r="RTI679" s="303"/>
      <c r="RTJ679" s="303"/>
      <c r="RTK679" s="303"/>
      <c r="RTL679" s="303"/>
      <c r="RTM679" s="303"/>
      <c r="RTN679" s="303"/>
      <c r="RTO679" s="303"/>
      <c r="RTP679" s="303"/>
      <c r="RTQ679" s="303"/>
      <c r="RTR679" s="303"/>
      <c r="RTS679" s="303"/>
      <c r="RTT679" s="303"/>
      <c r="RTU679" s="303"/>
      <c r="RTV679" s="303"/>
      <c r="RTW679" s="303"/>
      <c r="RTX679" s="303"/>
      <c r="RTY679" s="303"/>
      <c r="RTZ679" s="303"/>
      <c r="RUA679" s="303"/>
      <c r="RUB679" s="303"/>
      <c r="RUC679" s="303"/>
      <c r="RUD679" s="303"/>
      <c r="RUE679" s="303"/>
      <c r="RUF679" s="303"/>
      <c r="RUG679" s="303"/>
      <c r="RUH679" s="303"/>
      <c r="RUI679" s="303"/>
      <c r="RUJ679" s="303"/>
      <c r="RUK679" s="303"/>
      <c r="RUL679" s="303"/>
      <c r="RUM679" s="303"/>
      <c r="RUN679" s="303"/>
      <c r="RUO679" s="303"/>
      <c r="RUP679" s="303"/>
      <c r="RUQ679" s="303"/>
      <c r="RUR679" s="303"/>
      <c r="RUS679" s="303"/>
      <c r="RUT679" s="303"/>
      <c r="RUU679" s="303"/>
      <c r="RUV679" s="303"/>
      <c r="RUW679" s="303"/>
      <c r="RUX679" s="303"/>
      <c r="RUY679" s="303"/>
      <c r="RUZ679" s="303"/>
      <c r="RVA679" s="303"/>
      <c r="RVB679" s="303"/>
      <c r="RVC679" s="303"/>
      <c r="RVD679" s="303"/>
      <c r="RVE679" s="303"/>
      <c r="RVF679" s="303"/>
      <c r="RVG679" s="303"/>
      <c r="RVH679" s="303"/>
      <c r="RVI679" s="303"/>
      <c r="RVJ679" s="303"/>
      <c r="RVK679" s="303"/>
      <c r="RVL679" s="303"/>
      <c r="RVM679" s="303"/>
      <c r="RVN679" s="303"/>
      <c r="RVO679" s="303"/>
      <c r="RVP679" s="303"/>
      <c r="RVQ679" s="303"/>
      <c r="RVR679" s="303"/>
      <c r="RVS679" s="303"/>
      <c r="RVT679" s="303"/>
      <c r="RVU679" s="303"/>
      <c r="RVV679" s="303"/>
      <c r="RVW679" s="303"/>
      <c r="RVX679" s="303"/>
      <c r="RVY679" s="303"/>
      <c r="RVZ679" s="303"/>
      <c r="RWA679" s="303"/>
      <c r="RWB679" s="303"/>
      <c r="RWC679" s="303"/>
      <c r="RWD679" s="303"/>
      <c r="RWE679" s="303"/>
      <c r="RWF679" s="303"/>
      <c r="RWG679" s="303"/>
      <c r="RWH679" s="303"/>
      <c r="RWI679" s="303"/>
      <c r="RWJ679" s="303"/>
      <c r="RWK679" s="303"/>
      <c r="RWL679" s="303"/>
      <c r="RWM679" s="303"/>
      <c r="RWN679" s="303"/>
      <c r="RWO679" s="303"/>
      <c r="RWP679" s="303"/>
      <c r="RWQ679" s="303"/>
      <c r="RWR679" s="303"/>
      <c r="RWS679" s="303"/>
      <c r="RWT679" s="303"/>
      <c r="RWU679" s="303"/>
      <c r="RWV679" s="303"/>
      <c r="RWW679" s="303"/>
      <c r="RWX679" s="303"/>
      <c r="RWY679" s="303"/>
      <c r="RWZ679" s="303"/>
      <c r="RXA679" s="303"/>
      <c r="RXB679" s="303"/>
      <c r="RXC679" s="303"/>
      <c r="RXD679" s="303"/>
      <c r="RXE679" s="303"/>
      <c r="RXF679" s="303"/>
      <c r="RXG679" s="303"/>
      <c r="RXH679" s="303"/>
      <c r="RXI679" s="303"/>
      <c r="RXJ679" s="303"/>
      <c r="RXK679" s="303"/>
      <c r="RXL679" s="303"/>
      <c r="RXM679" s="303"/>
      <c r="RXN679" s="303"/>
      <c r="RXO679" s="303"/>
      <c r="RXP679" s="303"/>
      <c r="RXQ679" s="303"/>
      <c r="RXR679" s="303"/>
      <c r="RXS679" s="303"/>
      <c r="RXT679" s="303"/>
      <c r="RXU679" s="303"/>
      <c r="RXV679" s="303"/>
      <c r="RXW679" s="303"/>
      <c r="RXX679" s="303"/>
      <c r="RXY679" s="303"/>
      <c r="RXZ679" s="303"/>
      <c r="RYA679" s="303"/>
      <c r="RYB679" s="303"/>
      <c r="RYC679" s="303"/>
      <c r="RYD679" s="303"/>
      <c r="RYE679" s="303"/>
      <c r="RYF679" s="303"/>
      <c r="RYG679" s="303"/>
      <c r="RYH679" s="303"/>
      <c r="RYI679" s="303"/>
      <c r="RYJ679" s="303"/>
      <c r="RYK679" s="303"/>
      <c r="RYL679" s="303"/>
      <c r="RYM679" s="303"/>
      <c r="RYN679" s="303"/>
      <c r="RYO679" s="303"/>
      <c r="RYP679" s="303"/>
      <c r="RYQ679" s="303"/>
      <c r="RYR679" s="303"/>
      <c r="RYS679" s="303"/>
      <c r="RYT679" s="303"/>
      <c r="RYU679" s="303"/>
      <c r="RYV679" s="303"/>
      <c r="RYW679" s="303"/>
      <c r="RYX679" s="303"/>
      <c r="RYY679" s="303"/>
      <c r="RYZ679" s="303"/>
      <c r="RZA679" s="303"/>
      <c r="RZB679" s="303"/>
      <c r="RZC679" s="303"/>
      <c r="RZD679" s="303"/>
      <c r="RZE679" s="303"/>
      <c r="RZF679" s="303"/>
      <c r="RZG679" s="303"/>
      <c r="RZH679" s="303"/>
      <c r="RZI679" s="303"/>
      <c r="RZJ679" s="303"/>
      <c r="RZK679" s="303"/>
      <c r="RZL679" s="303"/>
      <c r="RZM679" s="303"/>
      <c r="RZN679" s="303"/>
      <c r="RZO679" s="303"/>
      <c r="RZP679" s="303"/>
      <c r="RZQ679" s="303"/>
      <c r="RZR679" s="303"/>
      <c r="RZS679" s="303"/>
      <c r="RZT679" s="303"/>
      <c r="RZU679" s="303"/>
      <c r="RZV679" s="303"/>
      <c r="RZW679" s="303"/>
      <c r="RZX679" s="303"/>
      <c r="RZY679" s="303"/>
      <c r="RZZ679" s="303"/>
      <c r="SAA679" s="303"/>
      <c r="SAB679" s="303"/>
      <c r="SAC679" s="303"/>
      <c r="SAD679" s="303"/>
      <c r="SAE679" s="303"/>
      <c r="SAF679" s="303"/>
      <c r="SAG679" s="303"/>
      <c r="SAH679" s="303"/>
      <c r="SAI679" s="303"/>
      <c r="SAJ679" s="303"/>
      <c r="SAK679" s="303"/>
      <c r="SAL679" s="303"/>
      <c r="SAM679" s="303"/>
      <c r="SAN679" s="303"/>
      <c r="SAO679" s="303"/>
      <c r="SAP679" s="303"/>
      <c r="SAQ679" s="303"/>
      <c r="SAR679" s="303"/>
      <c r="SAS679" s="303"/>
      <c r="SAT679" s="303"/>
      <c r="SAU679" s="303"/>
      <c r="SAV679" s="303"/>
      <c r="SAW679" s="303"/>
      <c r="SAX679" s="303"/>
      <c r="SAY679" s="303"/>
      <c r="SAZ679" s="303"/>
      <c r="SBA679" s="303"/>
      <c r="SBB679" s="303"/>
      <c r="SBC679" s="303"/>
      <c r="SBD679" s="303"/>
      <c r="SBE679" s="303"/>
      <c r="SBF679" s="303"/>
      <c r="SBG679" s="303"/>
      <c r="SBH679" s="303"/>
      <c r="SBI679" s="303"/>
      <c r="SBJ679" s="303"/>
      <c r="SBK679" s="303"/>
      <c r="SBL679" s="303"/>
      <c r="SBM679" s="303"/>
      <c r="SBN679" s="303"/>
      <c r="SBO679" s="303"/>
      <c r="SBP679" s="303"/>
      <c r="SBQ679" s="303"/>
      <c r="SBR679" s="303"/>
      <c r="SBS679" s="303"/>
      <c r="SBT679" s="303"/>
      <c r="SBU679" s="303"/>
      <c r="SBV679" s="303"/>
      <c r="SBW679" s="303"/>
      <c r="SBX679" s="303"/>
      <c r="SBY679" s="303"/>
      <c r="SBZ679" s="303"/>
      <c r="SCA679" s="303"/>
      <c r="SCB679" s="303"/>
      <c r="SCC679" s="303"/>
      <c r="SCD679" s="303"/>
      <c r="SCE679" s="303"/>
      <c r="SCF679" s="303"/>
      <c r="SCG679" s="303"/>
      <c r="SCH679" s="303"/>
      <c r="SCI679" s="303"/>
      <c r="SCJ679" s="303"/>
      <c r="SCK679" s="303"/>
      <c r="SCL679" s="303"/>
      <c r="SCM679" s="303"/>
      <c r="SCN679" s="303"/>
      <c r="SCO679" s="303"/>
      <c r="SCP679" s="303"/>
      <c r="SCQ679" s="303"/>
      <c r="SCR679" s="303"/>
      <c r="SCS679" s="303"/>
      <c r="SCT679" s="303"/>
      <c r="SCU679" s="303"/>
      <c r="SCV679" s="303"/>
      <c r="SCW679" s="303"/>
      <c r="SCX679" s="303"/>
      <c r="SCY679" s="303"/>
      <c r="SCZ679" s="303"/>
      <c r="SDA679" s="303"/>
      <c r="SDB679" s="303"/>
      <c r="SDC679" s="303"/>
      <c r="SDD679" s="303"/>
      <c r="SDE679" s="303"/>
      <c r="SDF679" s="303"/>
      <c r="SDG679" s="303"/>
      <c r="SDH679" s="303"/>
      <c r="SDI679" s="303"/>
      <c r="SDJ679" s="303"/>
      <c r="SDK679" s="303"/>
      <c r="SDL679" s="303"/>
      <c r="SDM679" s="303"/>
      <c r="SDN679" s="303"/>
      <c r="SDO679" s="303"/>
      <c r="SDP679" s="303"/>
      <c r="SDQ679" s="303"/>
      <c r="SDR679" s="303"/>
      <c r="SDS679" s="303"/>
      <c r="SDT679" s="303"/>
      <c r="SDU679" s="303"/>
      <c r="SDV679" s="303"/>
      <c r="SDW679" s="303"/>
      <c r="SDX679" s="303"/>
      <c r="SDY679" s="303"/>
      <c r="SDZ679" s="303"/>
      <c r="SEA679" s="303"/>
      <c r="SEB679" s="303"/>
      <c r="SEC679" s="303"/>
      <c r="SED679" s="303"/>
      <c r="SEE679" s="303"/>
      <c r="SEF679" s="303"/>
      <c r="SEG679" s="303"/>
      <c r="SEH679" s="303"/>
      <c r="SEI679" s="303"/>
      <c r="SEJ679" s="303"/>
      <c r="SEK679" s="303"/>
      <c r="SEL679" s="303"/>
      <c r="SEM679" s="303"/>
      <c r="SEN679" s="303"/>
      <c r="SEO679" s="303"/>
      <c r="SEP679" s="303"/>
      <c r="SEQ679" s="303"/>
      <c r="SER679" s="303"/>
      <c r="SES679" s="303"/>
      <c r="SET679" s="303"/>
      <c r="SEU679" s="303"/>
      <c r="SEV679" s="303"/>
      <c r="SEW679" s="303"/>
      <c r="SEX679" s="303"/>
      <c r="SEY679" s="303"/>
      <c r="SEZ679" s="303"/>
      <c r="SFA679" s="303"/>
      <c r="SFB679" s="303"/>
      <c r="SFC679" s="303"/>
      <c r="SFD679" s="303"/>
      <c r="SFE679" s="303"/>
      <c r="SFF679" s="303"/>
      <c r="SFG679" s="303"/>
      <c r="SFH679" s="303"/>
      <c r="SFI679" s="303"/>
      <c r="SFJ679" s="303"/>
      <c r="SFK679" s="303"/>
      <c r="SFL679" s="303"/>
      <c r="SFM679" s="303"/>
      <c r="SFN679" s="303"/>
      <c r="SFO679" s="303"/>
      <c r="SFP679" s="303"/>
      <c r="SFQ679" s="303"/>
      <c r="SFR679" s="303"/>
      <c r="SFS679" s="303"/>
      <c r="SFT679" s="303"/>
      <c r="SFU679" s="303"/>
      <c r="SFV679" s="303"/>
      <c r="SFW679" s="303"/>
      <c r="SFX679" s="303"/>
      <c r="SFY679" s="303"/>
      <c r="SFZ679" s="303"/>
      <c r="SGA679" s="303"/>
      <c r="SGB679" s="303"/>
      <c r="SGC679" s="303"/>
      <c r="SGD679" s="303"/>
      <c r="SGE679" s="303"/>
      <c r="SGF679" s="303"/>
      <c r="SGG679" s="303"/>
      <c r="SGH679" s="303"/>
      <c r="SGI679" s="303"/>
      <c r="SGJ679" s="303"/>
      <c r="SGK679" s="303"/>
      <c r="SGL679" s="303"/>
      <c r="SGM679" s="303"/>
      <c r="SGN679" s="303"/>
      <c r="SGO679" s="303"/>
      <c r="SGP679" s="303"/>
      <c r="SGQ679" s="303"/>
      <c r="SGR679" s="303"/>
      <c r="SGS679" s="303"/>
      <c r="SGT679" s="303"/>
      <c r="SGU679" s="303"/>
      <c r="SGV679" s="303"/>
      <c r="SGW679" s="303"/>
      <c r="SGX679" s="303"/>
      <c r="SGY679" s="303"/>
      <c r="SGZ679" s="303"/>
      <c r="SHA679" s="303"/>
      <c r="SHB679" s="303"/>
      <c r="SHC679" s="303"/>
      <c r="SHD679" s="303"/>
      <c r="SHE679" s="303"/>
      <c r="SHF679" s="303"/>
      <c r="SHG679" s="303"/>
      <c r="SHH679" s="303"/>
      <c r="SHI679" s="303"/>
      <c r="SHJ679" s="303"/>
      <c r="SHK679" s="303"/>
      <c r="SHL679" s="303"/>
      <c r="SHM679" s="303"/>
      <c r="SHN679" s="303"/>
      <c r="SHO679" s="303"/>
      <c r="SHP679" s="303"/>
      <c r="SHQ679" s="303"/>
      <c r="SHR679" s="303"/>
      <c r="SHS679" s="303"/>
      <c r="SHT679" s="303"/>
      <c r="SHU679" s="303"/>
      <c r="SHV679" s="303"/>
      <c r="SHW679" s="303"/>
      <c r="SHX679" s="303"/>
      <c r="SHY679" s="303"/>
      <c r="SHZ679" s="303"/>
      <c r="SIA679" s="303"/>
      <c r="SIB679" s="303"/>
      <c r="SIC679" s="303"/>
      <c r="SID679" s="303"/>
      <c r="SIE679" s="303"/>
      <c r="SIF679" s="303"/>
      <c r="SIG679" s="303"/>
      <c r="SIH679" s="303"/>
      <c r="SII679" s="303"/>
      <c r="SIJ679" s="303"/>
      <c r="SIK679" s="303"/>
      <c r="SIL679" s="303"/>
      <c r="SIM679" s="303"/>
      <c r="SIN679" s="303"/>
      <c r="SIO679" s="303"/>
      <c r="SIP679" s="303"/>
      <c r="SIQ679" s="303"/>
      <c r="SIR679" s="303"/>
      <c r="SIS679" s="303"/>
      <c r="SIT679" s="303"/>
      <c r="SIU679" s="303"/>
      <c r="SIV679" s="303"/>
      <c r="SIW679" s="303"/>
      <c r="SIX679" s="303"/>
      <c r="SIY679" s="303"/>
      <c r="SIZ679" s="303"/>
      <c r="SJA679" s="303"/>
      <c r="SJB679" s="303"/>
      <c r="SJC679" s="303"/>
      <c r="SJD679" s="303"/>
      <c r="SJE679" s="303"/>
      <c r="SJF679" s="303"/>
      <c r="SJG679" s="303"/>
      <c r="SJH679" s="303"/>
      <c r="SJI679" s="303"/>
      <c r="SJJ679" s="303"/>
      <c r="SJK679" s="303"/>
      <c r="SJL679" s="303"/>
      <c r="SJM679" s="303"/>
      <c r="SJN679" s="303"/>
      <c r="SJO679" s="303"/>
      <c r="SJP679" s="303"/>
      <c r="SJQ679" s="303"/>
      <c r="SJR679" s="303"/>
      <c r="SJS679" s="303"/>
      <c r="SJT679" s="303"/>
      <c r="SJU679" s="303"/>
      <c r="SJV679" s="303"/>
      <c r="SJW679" s="303"/>
      <c r="SJX679" s="303"/>
      <c r="SJY679" s="303"/>
      <c r="SJZ679" s="303"/>
      <c r="SKA679" s="303"/>
      <c r="SKB679" s="303"/>
      <c r="SKC679" s="303"/>
      <c r="SKD679" s="303"/>
      <c r="SKE679" s="303"/>
      <c r="SKF679" s="303"/>
      <c r="SKG679" s="303"/>
      <c r="SKH679" s="303"/>
      <c r="SKI679" s="303"/>
      <c r="SKJ679" s="303"/>
      <c r="SKK679" s="303"/>
      <c r="SKL679" s="303"/>
      <c r="SKM679" s="303"/>
      <c r="SKN679" s="303"/>
      <c r="SKO679" s="303"/>
      <c r="SKP679" s="303"/>
      <c r="SKQ679" s="303"/>
      <c r="SKR679" s="303"/>
      <c r="SKS679" s="303"/>
      <c r="SKT679" s="303"/>
      <c r="SKU679" s="303"/>
      <c r="SKV679" s="303"/>
      <c r="SKW679" s="303"/>
      <c r="SKX679" s="303"/>
      <c r="SKY679" s="303"/>
      <c r="SKZ679" s="303"/>
      <c r="SLA679" s="303"/>
      <c r="SLB679" s="303"/>
      <c r="SLC679" s="303"/>
      <c r="SLD679" s="303"/>
      <c r="SLE679" s="303"/>
      <c r="SLF679" s="303"/>
      <c r="SLG679" s="303"/>
      <c r="SLH679" s="303"/>
      <c r="SLI679" s="303"/>
      <c r="SLJ679" s="303"/>
      <c r="SLK679" s="303"/>
      <c r="SLL679" s="303"/>
      <c r="SLM679" s="303"/>
      <c r="SLN679" s="303"/>
      <c r="SLO679" s="303"/>
      <c r="SLP679" s="303"/>
      <c r="SLQ679" s="303"/>
      <c r="SLR679" s="303"/>
      <c r="SLS679" s="303"/>
      <c r="SLT679" s="303"/>
      <c r="SLU679" s="303"/>
      <c r="SLV679" s="303"/>
      <c r="SLW679" s="303"/>
      <c r="SLX679" s="303"/>
      <c r="SLY679" s="303"/>
      <c r="SLZ679" s="303"/>
      <c r="SMA679" s="303"/>
      <c r="SMB679" s="303"/>
      <c r="SMC679" s="303"/>
      <c r="SMD679" s="303"/>
      <c r="SME679" s="303"/>
      <c r="SMF679" s="303"/>
      <c r="SMG679" s="303"/>
      <c r="SMH679" s="303"/>
      <c r="SMI679" s="303"/>
      <c r="SMJ679" s="303"/>
      <c r="SMK679" s="303"/>
      <c r="SML679" s="303"/>
      <c r="SMM679" s="303"/>
      <c r="SMN679" s="303"/>
      <c r="SMO679" s="303"/>
      <c r="SMP679" s="303"/>
      <c r="SMQ679" s="303"/>
      <c r="SMR679" s="303"/>
      <c r="SMS679" s="303"/>
      <c r="SMT679" s="303"/>
      <c r="SMU679" s="303"/>
      <c r="SMV679" s="303"/>
      <c r="SMW679" s="303"/>
      <c r="SMX679" s="303"/>
      <c r="SMY679" s="303"/>
      <c r="SMZ679" s="303"/>
      <c r="SNA679" s="303"/>
      <c r="SNB679" s="303"/>
      <c r="SNC679" s="303"/>
      <c r="SND679" s="303"/>
      <c r="SNE679" s="303"/>
      <c r="SNF679" s="303"/>
      <c r="SNG679" s="303"/>
      <c r="SNH679" s="303"/>
      <c r="SNI679" s="303"/>
      <c r="SNJ679" s="303"/>
      <c r="SNK679" s="303"/>
      <c r="SNL679" s="303"/>
      <c r="SNM679" s="303"/>
      <c r="SNN679" s="303"/>
      <c r="SNO679" s="303"/>
      <c r="SNP679" s="303"/>
      <c r="SNQ679" s="303"/>
      <c r="SNR679" s="303"/>
      <c r="SNS679" s="303"/>
      <c r="SNT679" s="303"/>
      <c r="SNU679" s="303"/>
      <c r="SNV679" s="303"/>
      <c r="SNW679" s="303"/>
      <c r="SNX679" s="303"/>
      <c r="SNY679" s="303"/>
      <c r="SNZ679" s="303"/>
      <c r="SOA679" s="303"/>
      <c r="SOB679" s="303"/>
      <c r="SOC679" s="303"/>
      <c r="SOD679" s="303"/>
      <c r="SOE679" s="303"/>
      <c r="SOF679" s="303"/>
      <c r="SOG679" s="303"/>
      <c r="SOH679" s="303"/>
      <c r="SOI679" s="303"/>
      <c r="SOJ679" s="303"/>
      <c r="SOK679" s="303"/>
      <c r="SOL679" s="303"/>
      <c r="SOM679" s="303"/>
      <c r="SON679" s="303"/>
      <c r="SOO679" s="303"/>
      <c r="SOP679" s="303"/>
      <c r="SOQ679" s="303"/>
      <c r="SOR679" s="303"/>
      <c r="SOS679" s="303"/>
      <c r="SOT679" s="303"/>
      <c r="SOU679" s="303"/>
      <c r="SOV679" s="303"/>
      <c r="SOW679" s="303"/>
      <c r="SOX679" s="303"/>
      <c r="SOY679" s="303"/>
      <c r="SOZ679" s="303"/>
      <c r="SPA679" s="303"/>
      <c r="SPB679" s="303"/>
      <c r="SPC679" s="303"/>
      <c r="SPD679" s="303"/>
      <c r="SPE679" s="303"/>
      <c r="SPF679" s="303"/>
      <c r="SPG679" s="303"/>
      <c r="SPH679" s="303"/>
      <c r="SPI679" s="303"/>
      <c r="SPJ679" s="303"/>
      <c r="SPK679" s="303"/>
      <c r="SPL679" s="303"/>
      <c r="SPM679" s="303"/>
      <c r="SPN679" s="303"/>
      <c r="SPO679" s="303"/>
      <c r="SPP679" s="303"/>
      <c r="SPQ679" s="303"/>
      <c r="SPR679" s="303"/>
      <c r="SPS679" s="303"/>
      <c r="SPT679" s="303"/>
      <c r="SPU679" s="303"/>
      <c r="SPV679" s="303"/>
      <c r="SPW679" s="303"/>
      <c r="SPX679" s="303"/>
      <c r="SPY679" s="303"/>
      <c r="SPZ679" s="303"/>
      <c r="SQA679" s="303"/>
      <c r="SQB679" s="303"/>
      <c r="SQC679" s="303"/>
      <c r="SQD679" s="303"/>
      <c r="SQE679" s="303"/>
      <c r="SQF679" s="303"/>
      <c r="SQG679" s="303"/>
      <c r="SQH679" s="303"/>
      <c r="SQI679" s="303"/>
      <c r="SQJ679" s="303"/>
      <c r="SQK679" s="303"/>
      <c r="SQL679" s="303"/>
      <c r="SQM679" s="303"/>
      <c r="SQN679" s="303"/>
      <c r="SQO679" s="303"/>
      <c r="SQP679" s="303"/>
      <c r="SQQ679" s="303"/>
      <c r="SQR679" s="303"/>
      <c r="SQS679" s="303"/>
      <c r="SQT679" s="303"/>
      <c r="SQU679" s="303"/>
      <c r="SQV679" s="303"/>
      <c r="SQW679" s="303"/>
      <c r="SQX679" s="303"/>
      <c r="SQY679" s="303"/>
      <c r="SQZ679" s="303"/>
      <c r="SRA679" s="303"/>
      <c r="SRB679" s="303"/>
      <c r="SRC679" s="303"/>
      <c r="SRD679" s="303"/>
      <c r="SRE679" s="303"/>
      <c r="SRF679" s="303"/>
      <c r="SRG679" s="303"/>
      <c r="SRH679" s="303"/>
      <c r="SRI679" s="303"/>
      <c r="SRJ679" s="303"/>
      <c r="SRK679" s="303"/>
      <c r="SRL679" s="303"/>
      <c r="SRM679" s="303"/>
      <c r="SRN679" s="303"/>
      <c r="SRO679" s="303"/>
      <c r="SRP679" s="303"/>
      <c r="SRQ679" s="303"/>
      <c r="SRR679" s="303"/>
      <c r="SRS679" s="303"/>
      <c r="SRT679" s="303"/>
      <c r="SRU679" s="303"/>
      <c r="SRV679" s="303"/>
      <c r="SRW679" s="303"/>
      <c r="SRX679" s="303"/>
      <c r="SRY679" s="303"/>
      <c r="SRZ679" s="303"/>
      <c r="SSA679" s="303"/>
      <c r="SSB679" s="303"/>
      <c r="SSC679" s="303"/>
      <c r="SSD679" s="303"/>
      <c r="SSE679" s="303"/>
      <c r="SSF679" s="303"/>
      <c r="SSG679" s="303"/>
      <c r="SSH679" s="303"/>
      <c r="SSI679" s="303"/>
      <c r="SSJ679" s="303"/>
      <c r="SSK679" s="303"/>
      <c r="SSL679" s="303"/>
      <c r="SSM679" s="303"/>
      <c r="SSN679" s="303"/>
      <c r="SSO679" s="303"/>
      <c r="SSP679" s="303"/>
      <c r="SSQ679" s="303"/>
      <c r="SSR679" s="303"/>
      <c r="SSS679" s="303"/>
      <c r="SST679" s="303"/>
      <c r="SSU679" s="303"/>
      <c r="SSV679" s="303"/>
      <c r="SSW679" s="303"/>
      <c r="SSX679" s="303"/>
      <c r="SSY679" s="303"/>
      <c r="SSZ679" s="303"/>
      <c r="STA679" s="303"/>
      <c r="STB679" s="303"/>
      <c r="STC679" s="303"/>
      <c r="STD679" s="303"/>
      <c r="STE679" s="303"/>
      <c r="STF679" s="303"/>
      <c r="STG679" s="303"/>
      <c r="STH679" s="303"/>
      <c r="STI679" s="303"/>
      <c r="STJ679" s="303"/>
      <c r="STK679" s="303"/>
      <c r="STL679" s="303"/>
      <c r="STM679" s="303"/>
      <c r="STN679" s="303"/>
      <c r="STO679" s="303"/>
      <c r="STP679" s="303"/>
      <c r="STQ679" s="303"/>
      <c r="STR679" s="303"/>
      <c r="STS679" s="303"/>
      <c r="STT679" s="303"/>
      <c r="STU679" s="303"/>
      <c r="STV679" s="303"/>
      <c r="STW679" s="303"/>
      <c r="STX679" s="303"/>
      <c r="STY679" s="303"/>
      <c r="STZ679" s="303"/>
      <c r="SUA679" s="303"/>
      <c r="SUB679" s="303"/>
      <c r="SUC679" s="303"/>
      <c r="SUD679" s="303"/>
      <c r="SUE679" s="303"/>
      <c r="SUF679" s="303"/>
      <c r="SUG679" s="303"/>
      <c r="SUH679" s="303"/>
      <c r="SUI679" s="303"/>
      <c r="SUJ679" s="303"/>
      <c r="SUK679" s="303"/>
      <c r="SUL679" s="303"/>
      <c r="SUM679" s="303"/>
      <c r="SUN679" s="303"/>
      <c r="SUO679" s="303"/>
      <c r="SUP679" s="303"/>
      <c r="SUQ679" s="303"/>
      <c r="SUR679" s="303"/>
      <c r="SUS679" s="303"/>
      <c r="SUT679" s="303"/>
      <c r="SUU679" s="303"/>
      <c r="SUV679" s="303"/>
      <c r="SUW679" s="303"/>
      <c r="SUX679" s="303"/>
      <c r="SUY679" s="303"/>
      <c r="SUZ679" s="303"/>
      <c r="SVA679" s="303"/>
      <c r="SVB679" s="303"/>
      <c r="SVC679" s="303"/>
      <c r="SVD679" s="303"/>
      <c r="SVE679" s="303"/>
      <c r="SVF679" s="303"/>
      <c r="SVG679" s="303"/>
      <c r="SVH679" s="303"/>
      <c r="SVI679" s="303"/>
      <c r="SVJ679" s="303"/>
      <c r="SVK679" s="303"/>
      <c r="SVL679" s="303"/>
      <c r="SVM679" s="303"/>
      <c r="SVN679" s="303"/>
      <c r="SVO679" s="303"/>
      <c r="SVP679" s="303"/>
      <c r="SVQ679" s="303"/>
      <c r="SVR679" s="303"/>
      <c r="SVS679" s="303"/>
      <c r="SVT679" s="303"/>
      <c r="SVU679" s="303"/>
      <c r="SVV679" s="303"/>
      <c r="SVW679" s="303"/>
      <c r="SVX679" s="303"/>
      <c r="SVY679" s="303"/>
      <c r="SVZ679" s="303"/>
      <c r="SWA679" s="303"/>
      <c r="SWB679" s="303"/>
      <c r="SWC679" s="303"/>
      <c r="SWD679" s="303"/>
      <c r="SWE679" s="303"/>
      <c r="SWF679" s="303"/>
      <c r="SWG679" s="303"/>
      <c r="SWH679" s="303"/>
      <c r="SWI679" s="303"/>
      <c r="SWJ679" s="303"/>
      <c r="SWK679" s="303"/>
      <c r="SWL679" s="303"/>
      <c r="SWM679" s="303"/>
      <c r="SWN679" s="303"/>
      <c r="SWO679" s="303"/>
      <c r="SWP679" s="303"/>
      <c r="SWQ679" s="303"/>
      <c r="SWR679" s="303"/>
      <c r="SWS679" s="303"/>
      <c r="SWT679" s="303"/>
      <c r="SWU679" s="303"/>
      <c r="SWV679" s="303"/>
      <c r="SWW679" s="303"/>
      <c r="SWX679" s="303"/>
      <c r="SWY679" s="303"/>
      <c r="SWZ679" s="303"/>
      <c r="SXA679" s="303"/>
      <c r="SXB679" s="303"/>
      <c r="SXC679" s="303"/>
      <c r="SXD679" s="303"/>
      <c r="SXE679" s="303"/>
      <c r="SXF679" s="303"/>
      <c r="SXG679" s="303"/>
      <c r="SXH679" s="303"/>
      <c r="SXI679" s="303"/>
      <c r="SXJ679" s="303"/>
      <c r="SXK679" s="303"/>
      <c r="SXL679" s="303"/>
      <c r="SXM679" s="303"/>
      <c r="SXN679" s="303"/>
      <c r="SXO679" s="303"/>
      <c r="SXP679" s="303"/>
      <c r="SXQ679" s="303"/>
      <c r="SXR679" s="303"/>
      <c r="SXS679" s="303"/>
      <c r="SXT679" s="303"/>
      <c r="SXU679" s="303"/>
      <c r="SXV679" s="303"/>
      <c r="SXW679" s="303"/>
      <c r="SXX679" s="303"/>
      <c r="SXY679" s="303"/>
      <c r="SXZ679" s="303"/>
      <c r="SYA679" s="303"/>
      <c r="SYB679" s="303"/>
      <c r="SYC679" s="303"/>
      <c r="SYD679" s="303"/>
      <c r="SYE679" s="303"/>
      <c r="SYF679" s="303"/>
      <c r="SYG679" s="303"/>
      <c r="SYH679" s="303"/>
      <c r="SYI679" s="303"/>
      <c r="SYJ679" s="303"/>
      <c r="SYK679" s="303"/>
      <c r="SYL679" s="303"/>
      <c r="SYM679" s="303"/>
      <c r="SYN679" s="303"/>
      <c r="SYO679" s="303"/>
      <c r="SYP679" s="303"/>
      <c r="SYQ679" s="303"/>
      <c r="SYR679" s="303"/>
      <c r="SYS679" s="303"/>
      <c r="SYT679" s="303"/>
      <c r="SYU679" s="303"/>
      <c r="SYV679" s="303"/>
      <c r="SYW679" s="303"/>
      <c r="SYX679" s="303"/>
      <c r="SYY679" s="303"/>
      <c r="SYZ679" s="303"/>
      <c r="SZA679" s="303"/>
      <c r="SZB679" s="303"/>
      <c r="SZC679" s="303"/>
      <c r="SZD679" s="303"/>
      <c r="SZE679" s="303"/>
      <c r="SZF679" s="303"/>
      <c r="SZG679" s="303"/>
      <c r="SZH679" s="303"/>
      <c r="SZI679" s="303"/>
      <c r="SZJ679" s="303"/>
      <c r="SZK679" s="303"/>
      <c r="SZL679" s="303"/>
      <c r="SZM679" s="303"/>
      <c r="SZN679" s="303"/>
      <c r="SZO679" s="303"/>
      <c r="SZP679" s="303"/>
      <c r="SZQ679" s="303"/>
      <c r="SZR679" s="303"/>
      <c r="SZS679" s="303"/>
      <c r="SZT679" s="303"/>
      <c r="SZU679" s="303"/>
      <c r="SZV679" s="303"/>
      <c r="SZW679" s="303"/>
      <c r="SZX679" s="303"/>
      <c r="SZY679" s="303"/>
      <c r="SZZ679" s="303"/>
      <c r="TAA679" s="303"/>
      <c r="TAB679" s="303"/>
      <c r="TAC679" s="303"/>
      <c r="TAD679" s="303"/>
      <c r="TAE679" s="303"/>
      <c r="TAF679" s="303"/>
      <c r="TAG679" s="303"/>
      <c r="TAH679" s="303"/>
      <c r="TAI679" s="303"/>
      <c r="TAJ679" s="303"/>
      <c r="TAK679" s="303"/>
      <c r="TAL679" s="303"/>
      <c r="TAM679" s="303"/>
      <c r="TAN679" s="303"/>
      <c r="TAO679" s="303"/>
      <c r="TAP679" s="303"/>
      <c r="TAQ679" s="303"/>
      <c r="TAR679" s="303"/>
      <c r="TAS679" s="303"/>
      <c r="TAT679" s="303"/>
      <c r="TAU679" s="303"/>
      <c r="TAV679" s="303"/>
      <c r="TAW679" s="303"/>
      <c r="TAX679" s="303"/>
      <c r="TAY679" s="303"/>
      <c r="TAZ679" s="303"/>
      <c r="TBA679" s="303"/>
      <c r="TBB679" s="303"/>
      <c r="TBC679" s="303"/>
      <c r="TBD679" s="303"/>
      <c r="TBE679" s="303"/>
      <c r="TBF679" s="303"/>
      <c r="TBG679" s="303"/>
      <c r="TBH679" s="303"/>
      <c r="TBI679" s="303"/>
      <c r="TBJ679" s="303"/>
      <c r="TBK679" s="303"/>
      <c r="TBL679" s="303"/>
      <c r="TBM679" s="303"/>
      <c r="TBN679" s="303"/>
      <c r="TBO679" s="303"/>
      <c r="TBP679" s="303"/>
      <c r="TBQ679" s="303"/>
      <c r="TBR679" s="303"/>
      <c r="TBS679" s="303"/>
      <c r="TBT679" s="303"/>
      <c r="TBU679" s="303"/>
      <c r="TBV679" s="303"/>
      <c r="TBW679" s="303"/>
      <c r="TBX679" s="303"/>
      <c r="TBY679" s="303"/>
      <c r="TBZ679" s="303"/>
      <c r="TCA679" s="303"/>
      <c r="TCB679" s="303"/>
      <c r="TCC679" s="303"/>
      <c r="TCD679" s="303"/>
      <c r="TCE679" s="303"/>
      <c r="TCF679" s="303"/>
      <c r="TCG679" s="303"/>
      <c r="TCH679" s="303"/>
      <c r="TCI679" s="303"/>
      <c r="TCJ679" s="303"/>
      <c r="TCK679" s="303"/>
      <c r="TCL679" s="303"/>
      <c r="TCM679" s="303"/>
      <c r="TCN679" s="303"/>
      <c r="TCO679" s="303"/>
      <c r="TCP679" s="303"/>
      <c r="TCQ679" s="303"/>
      <c r="TCR679" s="303"/>
      <c r="TCS679" s="303"/>
      <c r="TCT679" s="303"/>
      <c r="TCU679" s="303"/>
      <c r="TCV679" s="303"/>
      <c r="TCW679" s="303"/>
      <c r="TCX679" s="303"/>
      <c r="TCY679" s="303"/>
      <c r="TCZ679" s="303"/>
      <c r="TDA679" s="303"/>
      <c r="TDB679" s="303"/>
      <c r="TDC679" s="303"/>
      <c r="TDD679" s="303"/>
      <c r="TDE679" s="303"/>
      <c r="TDF679" s="303"/>
      <c r="TDG679" s="303"/>
      <c r="TDH679" s="303"/>
      <c r="TDI679" s="303"/>
      <c r="TDJ679" s="303"/>
      <c r="TDK679" s="303"/>
      <c r="TDL679" s="303"/>
      <c r="TDM679" s="303"/>
      <c r="TDN679" s="303"/>
      <c r="TDO679" s="303"/>
      <c r="TDP679" s="303"/>
      <c r="TDQ679" s="303"/>
      <c r="TDR679" s="303"/>
      <c r="TDS679" s="303"/>
      <c r="TDT679" s="303"/>
      <c r="TDU679" s="303"/>
      <c r="TDV679" s="303"/>
      <c r="TDW679" s="303"/>
      <c r="TDX679" s="303"/>
      <c r="TDY679" s="303"/>
      <c r="TDZ679" s="303"/>
      <c r="TEA679" s="303"/>
      <c r="TEB679" s="303"/>
      <c r="TEC679" s="303"/>
      <c r="TED679" s="303"/>
      <c r="TEE679" s="303"/>
      <c r="TEF679" s="303"/>
      <c r="TEG679" s="303"/>
      <c r="TEH679" s="303"/>
      <c r="TEI679" s="303"/>
      <c r="TEJ679" s="303"/>
      <c r="TEK679" s="303"/>
      <c r="TEL679" s="303"/>
      <c r="TEM679" s="303"/>
      <c r="TEN679" s="303"/>
      <c r="TEO679" s="303"/>
      <c r="TEP679" s="303"/>
      <c r="TEQ679" s="303"/>
      <c r="TER679" s="303"/>
      <c r="TES679" s="303"/>
      <c r="TET679" s="303"/>
      <c r="TEU679" s="303"/>
      <c r="TEV679" s="303"/>
      <c r="TEW679" s="303"/>
      <c r="TEX679" s="303"/>
      <c r="TEY679" s="303"/>
      <c r="TEZ679" s="303"/>
      <c r="TFA679" s="303"/>
      <c r="TFB679" s="303"/>
      <c r="TFC679" s="303"/>
      <c r="TFD679" s="303"/>
      <c r="TFE679" s="303"/>
      <c r="TFF679" s="303"/>
      <c r="TFG679" s="303"/>
      <c r="TFH679" s="303"/>
      <c r="TFI679" s="303"/>
      <c r="TFJ679" s="303"/>
      <c r="TFK679" s="303"/>
      <c r="TFL679" s="303"/>
      <c r="TFM679" s="303"/>
      <c r="TFN679" s="303"/>
      <c r="TFO679" s="303"/>
      <c r="TFP679" s="303"/>
      <c r="TFQ679" s="303"/>
      <c r="TFR679" s="303"/>
      <c r="TFS679" s="303"/>
      <c r="TFT679" s="303"/>
      <c r="TFU679" s="303"/>
      <c r="TFV679" s="303"/>
      <c r="TFW679" s="303"/>
      <c r="TFX679" s="303"/>
      <c r="TFY679" s="303"/>
      <c r="TFZ679" s="303"/>
      <c r="TGA679" s="303"/>
      <c r="TGB679" s="303"/>
      <c r="TGC679" s="303"/>
      <c r="TGD679" s="303"/>
      <c r="TGE679" s="303"/>
      <c r="TGF679" s="303"/>
      <c r="TGG679" s="303"/>
      <c r="TGH679" s="303"/>
      <c r="TGI679" s="303"/>
      <c r="TGJ679" s="303"/>
      <c r="TGK679" s="303"/>
      <c r="TGL679" s="303"/>
      <c r="TGM679" s="303"/>
      <c r="TGN679" s="303"/>
      <c r="TGO679" s="303"/>
      <c r="TGP679" s="303"/>
      <c r="TGQ679" s="303"/>
      <c r="TGR679" s="303"/>
      <c r="TGS679" s="303"/>
      <c r="TGT679" s="303"/>
      <c r="TGU679" s="303"/>
      <c r="TGV679" s="303"/>
      <c r="TGW679" s="303"/>
      <c r="TGX679" s="303"/>
      <c r="TGY679" s="303"/>
      <c r="TGZ679" s="303"/>
      <c r="THA679" s="303"/>
      <c r="THB679" s="303"/>
      <c r="THC679" s="303"/>
      <c r="THD679" s="303"/>
      <c r="THE679" s="303"/>
      <c r="THF679" s="303"/>
      <c r="THG679" s="303"/>
      <c r="THH679" s="303"/>
      <c r="THI679" s="303"/>
      <c r="THJ679" s="303"/>
      <c r="THK679" s="303"/>
      <c r="THL679" s="303"/>
      <c r="THM679" s="303"/>
      <c r="THN679" s="303"/>
      <c r="THO679" s="303"/>
      <c r="THP679" s="303"/>
      <c r="THQ679" s="303"/>
      <c r="THR679" s="303"/>
      <c r="THS679" s="303"/>
      <c r="THT679" s="303"/>
      <c r="THU679" s="303"/>
      <c r="THV679" s="303"/>
      <c r="THW679" s="303"/>
      <c r="THX679" s="303"/>
      <c r="THY679" s="303"/>
      <c r="THZ679" s="303"/>
      <c r="TIA679" s="303"/>
      <c r="TIB679" s="303"/>
      <c r="TIC679" s="303"/>
      <c r="TID679" s="303"/>
      <c r="TIE679" s="303"/>
      <c r="TIF679" s="303"/>
      <c r="TIG679" s="303"/>
      <c r="TIH679" s="303"/>
      <c r="TII679" s="303"/>
      <c r="TIJ679" s="303"/>
      <c r="TIK679" s="303"/>
      <c r="TIL679" s="303"/>
      <c r="TIM679" s="303"/>
      <c r="TIN679" s="303"/>
      <c r="TIO679" s="303"/>
      <c r="TIP679" s="303"/>
      <c r="TIQ679" s="303"/>
      <c r="TIR679" s="303"/>
      <c r="TIS679" s="303"/>
      <c r="TIT679" s="303"/>
      <c r="TIU679" s="303"/>
      <c r="TIV679" s="303"/>
      <c r="TIW679" s="303"/>
      <c r="TIX679" s="303"/>
      <c r="TIY679" s="303"/>
      <c r="TIZ679" s="303"/>
      <c r="TJA679" s="303"/>
      <c r="TJB679" s="303"/>
      <c r="TJC679" s="303"/>
      <c r="TJD679" s="303"/>
      <c r="TJE679" s="303"/>
      <c r="TJF679" s="303"/>
      <c r="TJG679" s="303"/>
      <c r="TJH679" s="303"/>
      <c r="TJI679" s="303"/>
      <c r="TJJ679" s="303"/>
      <c r="TJK679" s="303"/>
      <c r="TJL679" s="303"/>
      <c r="TJM679" s="303"/>
      <c r="TJN679" s="303"/>
      <c r="TJO679" s="303"/>
      <c r="TJP679" s="303"/>
      <c r="TJQ679" s="303"/>
      <c r="TJR679" s="303"/>
      <c r="TJS679" s="303"/>
      <c r="TJT679" s="303"/>
      <c r="TJU679" s="303"/>
      <c r="TJV679" s="303"/>
      <c r="TJW679" s="303"/>
      <c r="TJX679" s="303"/>
      <c r="TJY679" s="303"/>
      <c r="TJZ679" s="303"/>
      <c r="TKA679" s="303"/>
      <c r="TKB679" s="303"/>
      <c r="TKC679" s="303"/>
      <c r="TKD679" s="303"/>
      <c r="TKE679" s="303"/>
      <c r="TKF679" s="303"/>
      <c r="TKG679" s="303"/>
      <c r="TKH679" s="303"/>
      <c r="TKI679" s="303"/>
      <c r="TKJ679" s="303"/>
      <c r="TKK679" s="303"/>
      <c r="TKL679" s="303"/>
      <c r="TKM679" s="303"/>
      <c r="TKN679" s="303"/>
      <c r="TKO679" s="303"/>
      <c r="TKP679" s="303"/>
      <c r="TKQ679" s="303"/>
      <c r="TKR679" s="303"/>
      <c r="TKS679" s="303"/>
      <c r="TKT679" s="303"/>
      <c r="TKU679" s="303"/>
      <c r="TKV679" s="303"/>
      <c r="TKW679" s="303"/>
      <c r="TKX679" s="303"/>
      <c r="TKY679" s="303"/>
      <c r="TKZ679" s="303"/>
      <c r="TLA679" s="303"/>
      <c r="TLB679" s="303"/>
      <c r="TLC679" s="303"/>
      <c r="TLD679" s="303"/>
      <c r="TLE679" s="303"/>
      <c r="TLF679" s="303"/>
      <c r="TLG679" s="303"/>
      <c r="TLH679" s="303"/>
      <c r="TLI679" s="303"/>
      <c r="TLJ679" s="303"/>
      <c r="TLK679" s="303"/>
      <c r="TLL679" s="303"/>
      <c r="TLM679" s="303"/>
      <c r="TLN679" s="303"/>
      <c r="TLO679" s="303"/>
      <c r="TLP679" s="303"/>
      <c r="TLQ679" s="303"/>
      <c r="TLR679" s="303"/>
      <c r="TLS679" s="303"/>
      <c r="TLT679" s="303"/>
      <c r="TLU679" s="303"/>
      <c r="TLV679" s="303"/>
      <c r="TLW679" s="303"/>
      <c r="TLX679" s="303"/>
      <c r="TLY679" s="303"/>
      <c r="TLZ679" s="303"/>
      <c r="TMA679" s="303"/>
      <c r="TMB679" s="303"/>
      <c r="TMC679" s="303"/>
      <c r="TMD679" s="303"/>
      <c r="TME679" s="303"/>
      <c r="TMF679" s="303"/>
      <c r="TMG679" s="303"/>
      <c r="TMH679" s="303"/>
      <c r="TMI679" s="303"/>
      <c r="TMJ679" s="303"/>
      <c r="TMK679" s="303"/>
      <c r="TML679" s="303"/>
      <c r="TMM679" s="303"/>
      <c r="TMN679" s="303"/>
      <c r="TMO679" s="303"/>
      <c r="TMP679" s="303"/>
      <c r="TMQ679" s="303"/>
      <c r="TMR679" s="303"/>
      <c r="TMS679" s="303"/>
      <c r="TMT679" s="303"/>
      <c r="TMU679" s="303"/>
      <c r="TMV679" s="303"/>
      <c r="TMW679" s="303"/>
      <c r="TMX679" s="303"/>
      <c r="TMY679" s="303"/>
      <c r="TMZ679" s="303"/>
      <c r="TNA679" s="303"/>
      <c r="TNB679" s="303"/>
      <c r="TNC679" s="303"/>
      <c r="TND679" s="303"/>
      <c r="TNE679" s="303"/>
      <c r="TNF679" s="303"/>
      <c r="TNG679" s="303"/>
      <c r="TNH679" s="303"/>
      <c r="TNI679" s="303"/>
      <c r="TNJ679" s="303"/>
      <c r="TNK679" s="303"/>
      <c r="TNL679" s="303"/>
      <c r="TNM679" s="303"/>
      <c r="TNN679" s="303"/>
      <c r="TNO679" s="303"/>
      <c r="TNP679" s="303"/>
      <c r="TNQ679" s="303"/>
      <c r="TNR679" s="303"/>
      <c r="TNS679" s="303"/>
      <c r="TNT679" s="303"/>
      <c r="TNU679" s="303"/>
      <c r="TNV679" s="303"/>
      <c r="TNW679" s="303"/>
      <c r="TNX679" s="303"/>
      <c r="TNY679" s="303"/>
      <c r="TNZ679" s="303"/>
      <c r="TOA679" s="303"/>
      <c r="TOB679" s="303"/>
      <c r="TOC679" s="303"/>
      <c r="TOD679" s="303"/>
      <c r="TOE679" s="303"/>
      <c r="TOF679" s="303"/>
      <c r="TOG679" s="303"/>
      <c r="TOH679" s="303"/>
      <c r="TOI679" s="303"/>
      <c r="TOJ679" s="303"/>
      <c r="TOK679" s="303"/>
      <c r="TOL679" s="303"/>
      <c r="TOM679" s="303"/>
      <c r="TON679" s="303"/>
      <c r="TOO679" s="303"/>
      <c r="TOP679" s="303"/>
      <c r="TOQ679" s="303"/>
      <c r="TOR679" s="303"/>
      <c r="TOS679" s="303"/>
      <c r="TOT679" s="303"/>
      <c r="TOU679" s="303"/>
      <c r="TOV679" s="303"/>
      <c r="TOW679" s="303"/>
      <c r="TOX679" s="303"/>
      <c r="TOY679" s="303"/>
      <c r="TOZ679" s="303"/>
      <c r="TPA679" s="303"/>
      <c r="TPB679" s="303"/>
      <c r="TPC679" s="303"/>
      <c r="TPD679" s="303"/>
      <c r="TPE679" s="303"/>
      <c r="TPF679" s="303"/>
      <c r="TPG679" s="303"/>
      <c r="TPH679" s="303"/>
      <c r="TPI679" s="303"/>
      <c r="TPJ679" s="303"/>
      <c r="TPK679" s="303"/>
      <c r="TPL679" s="303"/>
      <c r="TPM679" s="303"/>
      <c r="TPN679" s="303"/>
      <c r="TPO679" s="303"/>
      <c r="TPP679" s="303"/>
      <c r="TPQ679" s="303"/>
      <c r="TPR679" s="303"/>
      <c r="TPS679" s="303"/>
      <c r="TPT679" s="303"/>
      <c r="TPU679" s="303"/>
      <c r="TPV679" s="303"/>
      <c r="TPW679" s="303"/>
      <c r="TPX679" s="303"/>
      <c r="TPY679" s="303"/>
      <c r="TPZ679" s="303"/>
      <c r="TQA679" s="303"/>
      <c r="TQB679" s="303"/>
      <c r="TQC679" s="303"/>
      <c r="TQD679" s="303"/>
      <c r="TQE679" s="303"/>
      <c r="TQF679" s="303"/>
      <c r="TQG679" s="303"/>
      <c r="TQH679" s="303"/>
      <c r="TQI679" s="303"/>
      <c r="TQJ679" s="303"/>
      <c r="TQK679" s="303"/>
      <c r="TQL679" s="303"/>
      <c r="TQM679" s="303"/>
      <c r="TQN679" s="303"/>
      <c r="TQO679" s="303"/>
      <c r="TQP679" s="303"/>
      <c r="TQQ679" s="303"/>
      <c r="TQR679" s="303"/>
      <c r="TQS679" s="303"/>
      <c r="TQT679" s="303"/>
      <c r="TQU679" s="303"/>
      <c r="TQV679" s="303"/>
      <c r="TQW679" s="303"/>
      <c r="TQX679" s="303"/>
      <c r="TQY679" s="303"/>
      <c r="TQZ679" s="303"/>
      <c r="TRA679" s="303"/>
      <c r="TRB679" s="303"/>
      <c r="TRC679" s="303"/>
      <c r="TRD679" s="303"/>
      <c r="TRE679" s="303"/>
      <c r="TRF679" s="303"/>
      <c r="TRG679" s="303"/>
      <c r="TRH679" s="303"/>
      <c r="TRI679" s="303"/>
      <c r="TRJ679" s="303"/>
      <c r="TRK679" s="303"/>
      <c r="TRL679" s="303"/>
      <c r="TRM679" s="303"/>
      <c r="TRN679" s="303"/>
      <c r="TRO679" s="303"/>
      <c r="TRP679" s="303"/>
      <c r="TRQ679" s="303"/>
      <c r="TRR679" s="303"/>
      <c r="TRS679" s="303"/>
      <c r="TRT679" s="303"/>
      <c r="TRU679" s="303"/>
      <c r="TRV679" s="303"/>
      <c r="TRW679" s="303"/>
      <c r="TRX679" s="303"/>
      <c r="TRY679" s="303"/>
      <c r="TRZ679" s="303"/>
      <c r="TSA679" s="303"/>
      <c r="TSB679" s="303"/>
      <c r="TSC679" s="303"/>
      <c r="TSD679" s="303"/>
      <c r="TSE679" s="303"/>
      <c r="TSF679" s="303"/>
      <c r="TSG679" s="303"/>
      <c r="TSH679" s="303"/>
      <c r="TSI679" s="303"/>
      <c r="TSJ679" s="303"/>
      <c r="TSK679" s="303"/>
      <c r="TSL679" s="303"/>
      <c r="TSM679" s="303"/>
      <c r="TSN679" s="303"/>
      <c r="TSO679" s="303"/>
      <c r="TSP679" s="303"/>
      <c r="TSQ679" s="303"/>
      <c r="TSR679" s="303"/>
      <c r="TSS679" s="303"/>
      <c r="TST679" s="303"/>
      <c r="TSU679" s="303"/>
      <c r="TSV679" s="303"/>
      <c r="TSW679" s="303"/>
      <c r="TSX679" s="303"/>
      <c r="TSY679" s="303"/>
      <c r="TSZ679" s="303"/>
      <c r="TTA679" s="303"/>
      <c r="TTB679" s="303"/>
      <c r="TTC679" s="303"/>
      <c r="TTD679" s="303"/>
      <c r="TTE679" s="303"/>
      <c r="TTF679" s="303"/>
      <c r="TTG679" s="303"/>
      <c r="TTH679" s="303"/>
      <c r="TTI679" s="303"/>
      <c r="TTJ679" s="303"/>
      <c r="TTK679" s="303"/>
      <c r="TTL679" s="303"/>
      <c r="TTM679" s="303"/>
      <c r="TTN679" s="303"/>
      <c r="TTO679" s="303"/>
      <c r="TTP679" s="303"/>
      <c r="TTQ679" s="303"/>
      <c r="TTR679" s="303"/>
      <c r="TTS679" s="303"/>
      <c r="TTT679" s="303"/>
      <c r="TTU679" s="303"/>
      <c r="TTV679" s="303"/>
      <c r="TTW679" s="303"/>
      <c r="TTX679" s="303"/>
      <c r="TTY679" s="303"/>
      <c r="TTZ679" s="303"/>
      <c r="TUA679" s="303"/>
      <c r="TUB679" s="303"/>
      <c r="TUC679" s="303"/>
      <c r="TUD679" s="303"/>
      <c r="TUE679" s="303"/>
      <c r="TUF679" s="303"/>
      <c r="TUG679" s="303"/>
      <c r="TUH679" s="303"/>
      <c r="TUI679" s="303"/>
      <c r="TUJ679" s="303"/>
      <c r="TUK679" s="303"/>
      <c r="TUL679" s="303"/>
      <c r="TUM679" s="303"/>
      <c r="TUN679" s="303"/>
      <c r="TUO679" s="303"/>
      <c r="TUP679" s="303"/>
      <c r="TUQ679" s="303"/>
      <c r="TUR679" s="303"/>
      <c r="TUS679" s="303"/>
      <c r="TUT679" s="303"/>
      <c r="TUU679" s="303"/>
      <c r="TUV679" s="303"/>
      <c r="TUW679" s="303"/>
      <c r="TUX679" s="303"/>
      <c r="TUY679" s="303"/>
      <c r="TUZ679" s="303"/>
      <c r="TVA679" s="303"/>
      <c r="TVB679" s="303"/>
      <c r="TVC679" s="303"/>
      <c r="TVD679" s="303"/>
      <c r="TVE679" s="303"/>
      <c r="TVF679" s="303"/>
      <c r="TVG679" s="303"/>
      <c r="TVH679" s="303"/>
      <c r="TVI679" s="303"/>
      <c r="TVJ679" s="303"/>
      <c r="TVK679" s="303"/>
      <c r="TVL679" s="303"/>
      <c r="TVM679" s="303"/>
      <c r="TVN679" s="303"/>
      <c r="TVO679" s="303"/>
      <c r="TVP679" s="303"/>
      <c r="TVQ679" s="303"/>
      <c r="TVR679" s="303"/>
      <c r="TVS679" s="303"/>
      <c r="TVT679" s="303"/>
      <c r="TVU679" s="303"/>
      <c r="TVV679" s="303"/>
      <c r="TVW679" s="303"/>
      <c r="TVX679" s="303"/>
      <c r="TVY679" s="303"/>
      <c r="TVZ679" s="303"/>
      <c r="TWA679" s="303"/>
      <c r="TWB679" s="303"/>
      <c r="TWC679" s="303"/>
      <c r="TWD679" s="303"/>
      <c r="TWE679" s="303"/>
      <c r="TWF679" s="303"/>
      <c r="TWG679" s="303"/>
      <c r="TWH679" s="303"/>
      <c r="TWI679" s="303"/>
      <c r="TWJ679" s="303"/>
      <c r="TWK679" s="303"/>
      <c r="TWL679" s="303"/>
      <c r="TWM679" s="303"/>
      <c r="TWN679" s="303"/>
      <c r="TWO679" s="303"/>
      <c r="TWP679" s="303"/>
      <c r="TWQ679" s="303"/>
      <c r="TWR679" s="303"/>
      <c r="TWS679" s="303"/>
      <c r="TWT679" s="303"/>
      <c r="TWU679" s="303"/>
      <c r="TWV679" s="303"/>
      <c r="TWW679" s="303"/>
      <c r="TWX679" s="303"/>
      <c r="TWY679" s="303"/>
      <c r="TWZ679" s="303"/>
      <c r="TXA679" s="303"/>
      <c r="TXB679" s="303"/>
      <c r="TXC679" s="303"/>
      <c r="TXD679" s="303"/>
      <c r="TXE679" s="303"/>
      <c r="TXF679" s="303"/>
      <c r="TXG679" s="303"/>
      <c r="TXH679" s="303"/>
      <c r="TXI679" s="303"/>
      <c r="TXJ679" s="303"/>
      <c r="TXK679" s="303"/>
      <c r="TXL679" s="303"/>
      <c r="TXM679" s="303"/>
      <c r="TXN679" s="303"/>
      <c r="TXO679" s="303"/>
      <c r="TXP679" s="303"/>
      <c r="TXQ679" s="303"/>
      <c r="TXR679" s="303"/>
      <c r="TXS679" s="303"/>
      <c r="TXT679" s="303"/>
      <c r="TXU679" s="303"/>
      <c r="TXV679" s="303"/>
      <c r="TXW679" s="303"/>
      <c r="TXX679" s="303"/>
      <c r="TXY679" s="303"/>
      <c r="TXZ679" s="303"/>
      <c r="TYA679" s="303"/>
      <c r="TYB679" s="303"/>
      <c r="TYC679" s="303"/>
      <c r="TYD679" s="303"/>
      <c r="TYE679" s="303"/>
      <c r="TYF679" s="303"/>
      <c r="TYG679" s="303"/>
      <c r="TYH679" s="303"/>
      <c r="TYI679" s="303"/>
      <c r="TYJ679" s="303"/>
      <c r="TYK679" s="303"/>
      <c r="TYL679" s="303"/>
      <c r="TYM679" s="303"/>
      <c r="TYN679" s="303"/>
      <c r="TYO679" s="303"/>
      <c r="TYP679" s="303"/>
      <c r="TYQ679" s="303"/>
      <c r="TYR679" s="303"/>
      <c r="TYS679" s="303"/>
      <c r="TYT679" s="303"/>
      <c r="TYU679" s="303"/>
      <c r="TYV679" s="303"/>
      <c r="TYW679" s="303"/>
      <c r="TYX679" s="303"/>
      <c r="TYY679" s="303"/>
      <c r="TYZ679" s="303"/>
      <c r="TZA679" s="303"/>
      <c r="TZB679" s="303"/>
      <c r="TZC679" s="303"/>
      <c r="TZD679" s="303"/>
      <c r="TZE679" s="303"/>
      <c r="TZF679" s="303"/>
      <c r="TZG679" s="303"/>
      <c r="TZH679" s="303"/>
      <c r="TZI679" s="303"/>
      <c r="TZJ679" s="303"/>
      <c r="TZK679" s="303"/>
      <c r="TZL679" s="303"/>
      <c r="TZM679" s="303"/>
      <c r="TZN679" s="303"/>
      <c r="TZO679" s="303"/>
      <c r="TZP679" s="303"/>
      <c r="TZQ679" s="303"/>
      <c r="TZR679" s="303"/>
      <c r="TZS679" s="303"/>
      <c r="TZT679" s="303"/>
      <c r="TZU679" s="303"/>
      <c r="TZV679" s="303"/>
      <c r="TZW679" s="303"/>
      <c r="TZX679" s="303"/>
      <c r="TZY679" s="303"/>
      <c r="TZZ679" s="303"/>
      <c r="UAA679" s="303"/>
      <c r="UAB679" s="303"/>
      <c r="UAC679" s="303"/>
      <c r="UAD679" s="303"/>
      <c r="UAE679" s="303"/>
      <c r="UAF679" s="303"/>
      <c r="UAG679" s="303"/>
      <c r="UAH679" s="303"/>
      <c r="UAI679" s="303"/>
      <c r="UAJ679" s="303"/>
      <c r="UAK679" s="303"/>
      <c r="UAL679" s="303"/>
      <c r="UAM679" s="303"/>
      <c r="UAN679" s="303"/>
      <c r="UAO679" s="303"/>
      <c r="UAP679" s="303"/>
      <c r="UAQ679" s="303"/>
      <c r="UAR679" s="303"/>
      <c r="UAS679" s="303"/>
      <c r="UAT679" s="303"/>
      <c r="UAU679" s="303"/>
      <c r="UAV679" s="303"/>
      <c r="UAW679" s="303"/>
      <c r="UAX679" s="303"/>
      <c r="UAY679" s="303"/>
      <c r="UAZ679" s="303"/>
      <c r="UBA679" s="303"/>
      <c r="UBB679" s="303"/>
      <c r="UBC679" s="303"/>
      <c r="UBD679" s="303"/>
      <c r="UBE679" s="303"/>
      <c r="UBF679" s="303"/>
      <c r="UBG679" s="303"/>
      <c r="UBH679" s="303"/>
      <c r="UBI679" s="303"/>
      <c r="UBJ679" s="303"/>
      <c r="UBK679" s="303"/>
      <c r="UBL679" s="303"/>
      <c r="UBM679" s="303"/>
      <c r="UBN679" s="303"/>
      <c r="UBO679" s="303"/>
      <c r="UBP679" s="303"/>
      <c r="UBQ679" s="303"/>
      <c r="UBR679" s="303"/>
      <c r="UBS679" s="303"/>
      <c r="UBT679" s="303"/>
      <c r="UBU679" s="303"/>
      <c r="UBV679" s="303"/>
      <c r="UBW679" s="303"/>
      <c r="UBX679" s="303"/>
      <c r="UBY679" s="303"/>
      <c r="UBZ679" s="303"/>
      <c r="UCA679" s="303"/>
      <c r="UCB679" s="303"/>
      <c r="UCC679" s="303"/>
      <c r="UCD679" s="303"/>
      <c r="UCE679" s="303"/>
      <c r="UCF679" s="303"/>
      <c r="UCG679" s="303"/>
      <c r="UCH679" s="303"/>
      <c r="UCI679" s="303"/>
      <c r="UCJ679" s="303"/>
      <c r="UCK679" s="303"/>
      <c r="UCL679" s="303"/>
      <c r="UCM679" s="303"/>
      <c r="UCN679" s="303"/>
      <c r="UCO679" s="303"/>
      <c r="UCP679" s="303"/>
      <c r="UCQ679" s="303"/>
      <c r="UCR679" s="303"/>
      <c r="UCS679" s="303"/>
      <c r="UCT679" s="303"/>
      <c r="UCU679" s="303"/>
      <c r="UCV679" s="303"/>
      <c r="UCW679" s="303"/>
      <c r="UCX679" s="303"/>
      <c r="UCY679" s="303"/>
      <c r="UCZ679" s="303"/>
      <c r="UDA679" s="303"/>
      <c r="UDB679" s="303"/>
      <c r="UDC679" s="303"/>
      <c r="UDD679" s="303"/>
      <c r="UDE679" s="303"/>
      <c r="UDF679" s="303"/>
      <c r="UDG679" s="303"/>
      <c r="UDH679" s="303"/>
      <c r="UDI679" s="303"/>
      <c r="UDJ679" s="303"/>
      <c r="UDK679" s="303"/>
      <c r="UDL679" s="303"/>
      <c r="UDM679" s="303"/>
      <c r="UDN679" s="303"/>
      <c r="UDO679" s="303"/>
      <c r="UDP679" s="303"/>
      <c r="UDQ679" s="303"/>
      <c r="UDR679" s="303"/>
      <c r="UDS679" s="303"/>
      <c r="UDT679" s="303"/>
      <c r="UDU679" s="303"/>
      <c r="UDV679" s="303"/>
      <c r="UDW679" s="303"/>
      <c r="UDX679" s="303"/>
      <c r="UDY679" s="303"/>
      <c r="UDZ679" s="303"/>
      <c r="UEA679" s="303"/>
      <c r="UEB679" s="303"/>
      <c r="UEC679" s="303"/>
      <c r="UED679" s="303"/>
      <c r="UEE679" s="303"/>
      <c r="UEF679" s="303"/>
      <c r="UEG679" s="303"/>
      <c r="UEH679" s="303"/>
      <c r="UEI679" s="303"/>
      <c r="UEJ679" s="303"/>
      <c r="UEK679" s="303"/>
      <c r="UEL679" s="303"/>
      <c r="UEM679" s="303"/>
      <c r="UEN679" s="303"/>
      <c r="UEO679" s="303"/>
      <c r="UEP679" s="303"/>
      <c r="UEQ679" s="303"/>
      <c r="UER679" s="303"/>
      <c r="UES679" s="303"/>
      <c r="UET679" s="303"/>
      <c r="UEU679" s="303"/>
      <c r="UEV679" s="303"/>
      <c r="UEW679" s="303"/>
      <c r="UEX679" s="303"/>
      <c r="UEY679" s="303"/>
      <c r="UEZ679" s="303"/>
      <c r="UFA679" s="303"/>
      <c r="UFB679" s="303"/>
      <c r="UFC679" s="303"/>
      <c r="UFD679" s="303"/>
      <c r="UFE679" s="303"/>
      <c r="UFF679" s="303"/>
      <c r="UFG679" s="303"/>
      <c r="UFH679" s="303"/>
      <c r="UFI679" s="303"/>
      <c r="UFJ679" s="303"/>
      <c r="UFK679" s="303"/>
      <c r="UFL679" s="303"/>
      <c r="UFM679" s="303"/>
      <c r="UFN679" s="303"/>
      <c r="UFO679" s="303"/>
      <c r="UFP679" s="303"/>
      <c r="UFQ679" s="303"/>
      <c r="UFR679" s="303"/>
      <c r="UFS679" s="303"/>
      <c r="UFT679" s="303"/>
      <c r="UFU679" s="303"/>
      <c r="UFV679" s="303"/>
      <c r="UFW679" s="303"/>
      <c r="UFX679" s="303"/>
      <c r="UFY679" s="303"/>
      <c r="UFZ679" s="303"/>
      <c r="UGA679" s="303"/>
      <c r="UGB679" s="303"/>
      <c r="UGC679" s="303"/>
      <c r="UGD679" s="303"/>
      <c r="UGE679" s="303"/>
      <c r="UGF679" s="303"/>
      <c r="UGG679" s="303"/>
      <c r="UGH679" s="303"/>
      <c r="UGI679" s="303"/>
      <c r="UGJ679" s="303"/>
      <c r="UGK679" s="303"/>
      <c r="UGL679" s="303"/>
      <c r="UGM679" s="303"/>
      <c r="UGN679" s="303"/>
      <c r="UGO679" s="303"/>
      <c r="UGP679" s="303"/>
      <c r="UGQ679" s="303"/>
      <c r="UGR679" s="303"/>
      <c r="UGS679" s="303"/>
      <c r="UGT679" s="303"/>
      <c r="UGU679" s="303"/>
      <c r="UGV679" s="303"/>
      <c r="UGW679" s="303"/>
      <c r="UGX679" s="303"/>
      <c r="UGY679" s="303"/>
      <c r="UGZ679" s="303"/>
      <c r="UHA679" s="303"/>
      <c r="UHB679" s="303"/>
      <c r="UHC679" s="303"/>
      <c r="UHD679" s="303"/>
      <c r="UHE679" s="303"/>
      <c r="UHF679" s="303"/>
      <c r="UHG679" s="303"/>
      <c r="UHH679" s="303"/>
      <c r="UHI679" s="303"/>
      <c r="UHJ679" s="303"/>
      <c r="UHK679" s="303"/>
      <c r="UHL679" s="303"/>
      <c r="UHM679" s="303"/>
      <c r="UHN679" s="303"/>
      <c r="UHO679" s="303"/>
      <c r="UHP679" s="303"/>
      <c r="UHQ679" s="303"/>
      <c r="UHR679" s="303"/>
      <c r="UHS679" s="303"/>
      <c r="UHT679" s="303"/>
      <c r="UHU679" s="303"/>
      <c r="UHV679" s="303"/>
      <c r="UHW679" s="303"/>
      <c r="UHX679" s="303"/>
      <c r="UHY679" s="303"/>
      <c r="UHZ679" s="303"/>
      <c r="UIA679" s="303"/>
      <c r="UIB679" s="303"/>
      <c r="UIC679" s="303"/>
      <c r="UID679" s="303"/>
      <c r="UIE679" s="303"/>
      <c r="UIF679" s="303"/>
      <c r="UIG679" s="303"/>
      <c r="UIH679" s="303"/>
      <c r="UII679" s="303"/>
      <c r="UIJ679" s="303"/>
      <c r="UIK679" s="303"/>
      <c r="UIL679" s="303"/>
      <c r="UIM679" s="303"/>
      <c r="UIN679" s="303"/>
      <c r="UIO679" s="303"/>
      <c r="UIP679" s="303"/>
      <c r="UIQ679" s="303"/>
      <c r="UIR679" s="303"/>
      <c r="UIS679" s="303"/>
      <c r="UIT679" s="303"/>
      <c r="UIU679" s="303"/>
      <c r="UIV679" s="303"/>
      <c r="UIW679" s="303"/>
      <c r="UIX679" s="303"/>
      <c r="UIY679" s="303"/>
      <c r="UIZ679" s="303"/>
      <c r="UJA679" s="303"/>
      <c r="UJB679" s="303"/>
      <c r="UJC679" s="303"/>
      <c r="UJD679" s="303"/>
      <c r="UJE679" s="303"/>
      <c r="UJF679" s="303"/>
      <c r="UJG679" s="303"/>
      <c r="UJH679" s="303"/>
      <c r="UJI679" s="303"/>
      <c r="UJJ679" s="303"/>
      <c r="UJK679" s="303"/>
      <c r="UJL679" s="303"/>
      <c r="UJM679" s="303"/>
      <c r="UJN679" s="303"/>
      <c r="UJO679" s="303"/>
      <c r="UJP679" s="303"/>
      <c r="UJQ679" s="303"/>
      <c r="UJR679" s="303"/>
      <c r="UJS679" s="303"/>
      <c r="UJT679" s="303"/>
      <c r="UJU679" s="303"/>
      <c r="UJV679" s="303"/>
      <c r="UJW679" s="303"/>
      <c r="UJX679" s="303"/>
      <c r="UJY679" s="303"/>
      <c r="UJZ679" s="303"/>
      <c r="UKA679" s="303"/>
      <c r="UKB679" s="303"/>
      <c r="UKC679" s="303"/>
      <c r="UKD679" s="303"/>
      <c r="UKE679" s="303"/>
      <c r="UKF679" s="303"/>
      <c r="UKG679" s="303"/>
      <c r="UKH679" s="303"/>
      <c r="UKI679" s="303"/>
      <c r="UKJ679" s="303"/>
      <c r="UKK679" s="303"/>
      <c r="UKL679" s="303"/>
      <c r="UKM679" s="303"/>
      <c r="UKN679" s="303"/>
      <c r="UKO679" s="303"/>
      <c r="UKP679" s="303"/>
      <c r="UKQ679" s="303"/>
      <c r="UKR679" s="303"/>
      <c r="UKS679" s="303"/>
      <c r="UKT679" s="303"/>
      <c r="UKU679" s="303"/>
      <c r="UKV679" s="303"/>
      <c r="UKW679" s="303"/>
      <c r="UKX679" s="303"/>
      <c r="UKY679" s="303"/>
      <c r="UKZ679" s="303"/>
      <c r="ULA679" s="303"/>
      <c r="ULB679" s="303"/>
      <c r="ULC679" s="303"/>
      <c r="ULD679" s="303"/>
      <c r="ULE679" s="303"/>
      <c r="ULF679" s="303"/>
      <c r="ULG679" s="303"/>
      <c r="ULH679" s="303"/>
      <c r="ULI679" s="303"/>
      <c r="ULJ679" s="303"/>
      <c r="ULK679" s="303"/>
      <c r="ULL679" s="303"/>
      <c r="ULM679" s="303"/>
      <c r="ULN679" s="303"/>
      <c r="ULO679" s="303"/>
      <c r="ULP679" s="303"/>
      <c r="ULQ679" s="303"/>
      <c r="ULR679" s="303"/>
      <c r="ULS679" s="303"/>
      <c r="ULT679" s="303"/>
      <c r="ULU679" s="303"/>
      <c r="ULV679" s="303"/>
      <c r="ULW679" s="303"/>
      <c r="ULX679" s="303"/>
      <c r="ULY679" s="303"/>
      <c r="ULZ679" s="303"/>
      <c r="UMA679" s="303"/>
      <c r="UMB679" s="303"/>
      <c r="UMC679" s="303"/>
      <c r="UMD679" s="303"/>
      <c r="UME679" s="303"/>
      <c r="UMF679" s="303"/>
      <c r="UMG679" s="303"/>
      <c r="UMH679" s="303"/>
      <c r="UMI679" s="303"/>
      <c r="UMJ679" s="303"/>
      <c r="UMK679" s="303"/>
      <c r="UML679" s="303"/>
      <c r="UMM679" s="303"/>
      <c r="UMN679" s="303"/>
      <c r="UMO679" s="303"/>
      <c r="UMP679" s="303"/>
      <c r="UMQ679" s="303"/>
      <c r="UMR679" s="303"/>
      <c r="UMS679" s="303"/>
      <c r="UMT679" s="303"/>
      <c r="UMU679" s="303"/>
      <c r="UMV679" s="303"/>
      <c r="UMW679" s="303"/>
      <c r="UMX679" s="303"/>
      <c r="UMY679" s="303"/>
      <c r="UMZ679" s="303"/>
      <c r="UNA679" s="303"/>
      <c r="UNB679" s="303"/>
      <c r="UNC679" s="303"/>
      <c r="UND679" s="303"/>
      <c r="UNE679" s="303"/>
      <c r="UNF679" s="303"/>
      <c r="UNG679" s="303"/>
      <c r="UNH679" s="303"/>
      <c r="UNI679" s="303"/>
      <c r="UNJ679" s="303"/>
      <c r="UNK679" s="303"/>
      <c r="UNL679" s="303"/>
      <c r="UNM679" s="303"/>
      <c r="UNN679" s="303"/>
      <c r="UNO679" s="303"/>
      <c r="UNP679" s="303"/>
      <c r="UNQ679" s="303"/>
      <c r="UNR679" s="303"/>
      <c r="UNS679" s="303"/>
      <c r="UNT679" s="303"/>
      <c r="UNU679" s="303"/>
      <c r="UNV679" s="303"/>
      <c r="UNW679" s="303"/>
      <c r="UNX679" s="303"/>
      <c r="UNY679" s="303"/>
      <c r="UNZ679" s="303"/>
      <c r="UOA679" s="303"/>
      <c r="UOB679" s="303"/>
      <c r="UOC679" s="303"/>
      <c r="UOD679" s="303"/>
      <c r="UOE679" s="303"/>
      <c r="UOF679" s="303"/>
      <c r="UOG679" s="303"/>
      <c r="UOH679" s="303"/>
      <c r="UOI679" s="303"/>
      <c r="UOJ679" s="303"/>
      <c r="UOK679" s="303"/>
      <c r="UOL679" s="303"/>
      <c r="UOM679" s="303"/>
      <c r="UON679" s="303"/>
      <c r="UOO679" s="303"/>
      <c r="UOP679" s="303"/>
      <c r="UOQ679" s="303"/>
      <c r="UOR679" s="303"/>
      <c r="UOS679" s="303"/>
      <c r="UOT679" s="303"/>
      <c r="UOU679" s="303"/>
      <c r="UOV679" s="303"/>
      <c r="UOW679" s="303"/>
      <c r="UOX679" s="303"/>
      <c r="UOY679" s="303"/>
      <c r="UOZ679" s="303"/>
      <c r="UPA679" s="303"/>
      <c r="UPB679" s="303"/>
      <c r="UPC679" s="303"/>
      <c r="UPD679" s="303"/>
      <c r="UPE679" s="303"/>
      <c r="UPF679" s="303"/>
      <c r="UPG679" s="303"/>
      <c r="UPH679" s="303"/>
      <c r="UPI679" s="303"/>
      <c r="UPJ679" s="303"/>
      <c r="UPK679" s="303"/>
      <c r="UPL679" s="303"/>
      <c r="UPM679" s="303"/>
      <c r="UPN679" s="303"/>
      <c r="UPO679" s="303"/>
      <c r="UPP679" s="303"/>
      <c r="UPQ679" s="303"/>
      <c r="UPR679" s="303"/>
      <c r="UPS679" s="303"/>
      <c r="UPT679" s="303"/>
      <c r="UPU679" s="303"/>
      <c r="UPV679" s="303"/>
      <c r="UPW679" s="303"/>
      <c r="UPX679" s="303"/>
      <c r="UPY679" s="303"/>
      <c r="UPZ679" s="303"/>
      <c r="UQA679" s="303"/>
      <c r="UQB679" s="303"/>
      <c r="UQC679" s="303"/>
      <c r="UQD679" s="303"/>
      <c r="UQE679" s="303"/>
      <c r="UQF679" s="303"/>
      <c r="UQG679" s="303"/>
      <c r="UQH679" s="303"/>
      <c r="UQI679" s="303"/>
      <c r="UQJ679" s="303"/>
      <c r="UQK679" s="303"/>
      <c r="UQL679" s="303"/>
      <c r="UQM679" s="303"/>
      <c r="UQN679" s="303"/>
      <c r="UQO679" s="303"/>
      <c r="UQP679" s="303"/>
      <c r="UQQ679" s="303"/>
      <c r="UQR679" s="303"/>
      <c r="UQS679" s="303"/>
      <c r="UQT679" s="303"/>
      <c r="UQU679" s="303"/>
      <c r="UQV679" s="303"/>
      <c r="UQW679" s="303"/>
      <c r="UQX679" s="303"/>
      <c r="UQY679" s="303"/>
      <c r="UQZ679" s="303"/>
      <c r="URA679" s="303"/>
      <c r="URB679" s="303"/>
      <c r="URC679" s="303"/>
      <c r="URD679" s="303"/>
      <c r="URE679" s="303"/>
      <c r="URF679" s="303"/>
      <c r="URG679" s="303"/>
      <c r="URH679" s="303"/>
      <c r="URI679" s="303"/>
      <c r="URJ679" s="303"/>
      <c r="URK679" s="303"/>
      <c r="URL679" s="303"/>
      <c r="URM679" s="303"/>
      <c r="URN679" s="303"/>
      <c r="URO679" s="303"/>
      <c r="URP679" s="303"/>
      <c r="URQ679" s="303"/>
      <c r="URR679" s="303"/>
      <c r="URS679" s="303"/>
      <c r="URT679" s="303"/>
      <c r="URU679" s="303"/>
      <c r="URV679" s="303"/>
      <c r="URW679" s="303"/>
      <c r="URX679" s="303"/>
      <c r="URY679" s="303"/>
      <c r="URZ679" s="303"/>
      <c r="USA679" s="303"/>
      <c r="USB679" s="303"/>
      <c r="USC679" s="303"/>
      <c r="USD679" s="303"/>
      <c r="USE679" s="303"/>
      <c r="USF679" s="303"/>
      <c r="USG679" s="303"/>
      <c r="USH679" s="303"/>
      <c r="USI679" s="303"/>
      <c r="USJ679" s="303"/>
      <c r="USK679" s="303"/>
      <c r="USL679" s="303"/>
      <c r="USM679" s="303"/>
      <c r="USN679" s="303"/>
      <c r="USO679" s="303"/>
      <c r="USP679" s="303"/>
      <c r="USQ679" s="303"/>
      <c r="USR679" s="303"/>
      <c r="USS679" s="303"/>
      <c r="UST679" s="303"/>
      <c r="USU679" s="303"/>
      <c r="USV679" s="303"/>
      <c r="USW679" s="303"/>
      <c r="USX679" s="303"/>
      <c r="USY679" s="303"/>
      <c r="USZ679" s="303"/>
      <c r="UTA679" s="303"/>
      <c r="UTB679" s="303"/>
      <c r="UTC679" s="303"/>
      <c r="UTD679" s="303"/>
      <c r="UTE679" s="303"/>
      <c r="UTF679" s="303"/>
      <c r="UTG679" s="303"/>
      <c r="UTH679" s="303"/>
      <c r="UTI679" s="303"/>
      <c r="UTJ679" s="303"/>
      <c r="UTK679" s="303"/>
      <c r="UTL679" s="303"/>
      <c r="UTM679" s="303"/>
      <c r="UTN679" s="303"/>
      <c r="UTO679" s="303"/>
      <c r="UTP679" s="303"/>
      <c r="UTQ679" s="303"/>
      <c r="UTR679" s="303"/>
      <c r="UTS679" s="303"/>
      <c r="UTT679" s="303"/>
      <c r="UTU679" s="303"/>
      <c r="UTV679" s="303"/>
      <c r="UTW679" s="303"/>
      <c r="UTX679" s="303"/>
      <c r="UTY679" s="303"/>
      <c r="UTZ679" s="303"/>
      <c r="UUA679" s="303"/>
      <c r="UUB679" s="303"/>
      <c r="UUC679" s="303"/>
      <c r="UUD679" s="303"/>
      <c r="UUE679" s="303"/>
      <c r="UUF679" s="303"/>
      <c r="UUG679" s="303"/>
      <c r="UUH679" s="303"/>
      <c r="UUI679" s="303"/>
      <c r="UUJ679" s="303"/>
      <c r="UUK679" s="303"/>
      <c r="UUL679" s="303"/>
      <c r="UUM679" s="303"/>
      <c r="UUN679" s="303"/>
      <c r="UUO679" s="303"/>
      <c r="UUP679" s="303"/>
      <c r="UUQ679" s="303"/>
      <c r="UUR679" s="303"/>
      <c r="UUS679" s="303"/>
      <c r="UUT679" s="303"/>
      <c r="UUU679" s="303"/>
      <c r="UUV679" s="303"/>
      <c r="UUW679" s="303"/>
      <c r="UUX679" s="303"/>
      <c r="UUY679" s="303"/>
      <c r="UUZ679" s="303"/>
      <c r="UVA679" s="303"/>
      <c r="UVB679" s="303"/>
      <c r="UVC679" s="303"/>
      <c r="UVD679" s="303"/>
      <c r="UVE679" s="303"/>
      <c r="UVF679" s="303"/>
      <c r="UVG679" s="303"/>
      <c r="UVH679" s="303"/>
      <c r="UVI679" s="303"/>
      <c r="UVJ679" s="303"/>
      <c r="UVK679" s="303"/>
      <c r="UVL679" s="303"/>
      <c r="UVM679" s="303"/>
      <c r="UVN679" s="303"/>
      <c r="UVO679" s="303"/>
      <c r="UVP679" s="303"/>
      <c r="UVQ679" s="303"/>
      <c r="UVR679" s="303"/>
      <c r="UVS679" s="303"/>
      <c r="UVT679" s="303"/>
      <c r="UVU679" s="303"/>
      <c r="UVV679" s="303"/>
      <c r="UVW679" s="303"/>
      <c r="UVX679" s="303"/>
      <c r="UVY679" s="303"/>
      <c r="UVZ679" s="303"/>
      <c r="UWA679" s="303"/>
      <c r="UWB679" s="303"/>
      <c r="UWC679" s="303"/>
      <c r="UWD679" s="303"/>
      <c r="UWE679" s="303"/>
      <c r="UWF679" s="303"/>
      <c r="UWG679" s="303"/>
      <c r="UWH679" s="303"/>
      <c r="UWI679" s="303"/>
      <c r="UWJ679" s="303"/>
      <c r="UWK679" s="303"/>
      <c r="UWL679" s="303"/>
      <c r="UWM679" s="303"/>
      <c r="UWN679" s="303"/>
      <c r="UWO679" s="303"/>
      <c r="UWP679" s="303"/>
      <c r="UWQ679" s="303"/>
      <c r="UWR679" s="303"/>
      <c r="UWS679" s="303"/>
      <c r="UWT679" s="303"/>
      <c r="UWU679" s="303"/>
      <c r="UWV679" s="303"/>
      <c r="UWW679" s="303"/>
      <c r="UWX679" s="303"/>
      <c r="UWY679" s="303"/>
      <c r="UWZ679" s="303"/>
      <c r="UXA679" s="303"/>
      <c r="UXB679" s="303"/>
      <c r="UXC679" s="303"/>
      <c r="UXD679" s="303"/>
      <c r="UXE679" s="303"/>
      <c r="UXF679" s="303"/>
      <c r="UXG679" s="303"/>
      <c r="UXH679" s="303"/>
      <c r="UXI679" s="303"/>
      <c r="UXJ679" s="303"/>
      <c r="UXK679" s="303"/>
      <c r="UXL679" s="303"/>
      <c r="UXM679" s="303"/>
      <c r="UXN679" s="303"/>
      <c r="UXO679" s="303"/>
      <c r="UXP679" s="303"/>
      <c r="UXQ679" s="303"/>
      <c r="UXR679" s="303"/>
      <c r="UXS679" s="303"/>
      <c r="UXT679" s="303"/>
      <c r="UXU679" s="303"/>
      <c r="UXV679" s="303"/>
      <c r="UXW679" s="303"/>
      <c r="UXX679" s="303"/>
      <c r="UXY679" s="303"/>
      <c r="UXZ679" s="303"/>
      <c r="UYA679" s="303"/>
      <c r="UYB679" s="303"/>
      <c r="UYC679" s="303"/>
      <c r="UYD679" s="303"/>
      <c r="UYE679" s="303"/>
      <c r="UYF679" s="303"/>
      <c r="UYG679" s="303"/>
      <c r="UYH679" s="303"/>
      <c r="UYI679" s="303"/>
      <c r="UYJ679" s="303"/>
      <c r="UYK679" s="303"/>
      <c r="UYL679" s="303"/>
      <c r="UYM679" s="303"/>
      <c r="UYN679" s="303"/>
      <c r="UYO679" s="303"/>
      <c r="UYP679" s="303"/>
      <c r="UYQ679" s="303"/>
      <c r="UYR679" s="303"/>
      <c r="UYS679" s="303"/>
      <c r="UYT679" s="303"/>
      <c r="UYU679" s="303"/>
      <c r="UYV679" s="303"/>
      <c r="UYW679" s="303"/>
      <c r="UYX679" s="303"/>
      <c r="UYY679" s="303"/>
      <c r="UYZ679" s="303"/>
      <c r="UZA679" s="303"/>
      <c r="UZB679" s="303"/>
      <c r="UZC679" s="303"/>
      <c r="UZD679" s="303"/>
      <c r="UZE679" s="303"/>
      <c r="UZF679" s="303"/>
      <c r="UZG679" s="303"/>
      <c r="UZH679" s="303"/>
      <c r="UZI679" s="303"/>
      <c r="UZJ679" s="303"/>
      <c r="UZK679" s="303"/>
      <c r="UZL679" s="303"/>
      <c r="UZM679" s="303"/>
      <c r="UZN679" s="303"/>
      <c r="UZO679" s="303"/>
      <c r="UZP679" s="303"/>
      <c r="UZQ679" s="303"/>
      <c r="UZR679" s="303"/>
      <c r="UZS679" s="303"/>
      <c r="UZT679" s="303"/>
      <c r="UZU679" s="303"/>
      <c r="UZV679" s="303"/>
      <c r="UZW679" s="303"/>
      <c r="UZX679" s="303"/>
      <c r="UZY679" s="303"/>
      <c r="UZZ679" s="303"/>
      <c r="VAA679" s="303"/>
      <c r="VAB679" s="303"/>
      <c r="VAC679" s="303"/>
      <c r="VAD679" s="303"/>
      <c r="VAE679" s="303"/>
      <c r="VAF679" s="303"/>
      <c r="VAG679" s="303"/>
      <c r="VAH679" s="303"/>
      <c r="VAI679" s="303"/>
      <c r="VAJ679" s="303"/>
      <c r="VAK679" s="303"/>
      <c r="VAL679" s="303"/>
      <c r="VAM679" s="303"/>
      <c r="VAN679" s="303"/>
      <c r="VAO679" s="303"/>
      <c r="VAP679" s="303"/>
      <c r="VAQ679" s="303"/>
      <c r="VAR679" s="303"/>
      <c r="VAS679" s="303"/>
      <c r="VAT679" s="303"/>
      <c r="VAU679" s="303"/>
      <c r="VAV679" s="303"/>
      <c r="VAW679" s="303"/>
      <c r="VAX679" s="303"/>
      <c r="VAY679" s="303"/>
      <c r="VAZ679" s="303"/>
      <c r="VBA679" s="303"/>
      <c r="VBB679" s="303"/>
      <c r="VBC679" s="303"/>
      <c r="VBD679" s="303"/>
      <c r="VBE679" s="303"/>
      <c r="VBF679" s="303"/>
      <c r="VBG679" s="303"/>
      <c r="VBH679" s="303"/>
      <c r="VBI679" s="303"/>
      <c r="VBJ679" s="303"/>
      <c r="VBK679" s="303"/>
      <c r="VBL679" s="303"/>
      <c r="VBM679" s="303"/>
      <c r="VBN679" s="303"/>
      <c r="VBO679" s="303"/>
      <c r="VBP679" s="303"/>
      <c r="VBQ679" s="303"/>
      <c r="VBR679" s="303"/>
      <c r="VBS679" s="303"/>
      <c r="VBT679" s="303"/>
      <c r="VBU679" s="303"/>
      <c r="VBV679" s="303"/>
      <c r="VBW679" s="303"/>
      <c r="VBX679" s="303"/>
      <c r="VBY679" s="303"/>
      <c r="VBZ679" s="303"/>
      <c r="VCA679" s="303"/>
      <c r="VCB679" s="303"/>
      <c r="VCC679" s="303"/>
      <c r="VCD679" s="303"/>
      <c r="VCE679" s="303"/>
      <c r="VCF679" s="303"/>
      <c r="VCG679" s="303"/>
      <c r="VCH679" s="303"/>
      <c r="VCI679" s="303"/>
      <c r="VCJ679" s="303"/>
      <c r="VCK679" s="303"/>
      <c r="VCL679" s="303"/>
      <c r="VCM679" s="303"/>
      <c r="VCN679" s="303"/>
      <c r="VCO679" s="303"/>
      <c r="VCP679" s="303"/>
      <c r="VCQ679" s="303"/>
      <c r="VCR679" s="303"/>
      <c r="VCS679" s="303"/>
      <c r="VCT679" s="303"/>
      <c r="VCU679" s="303"/>
      <c r="VCV679" s="303"/>
      <c r="VCW679" s="303"/>
      <c r="VCX679" s="303"/>
      <c r="VCY679" s="303"/>
      <c r="VCZ679" s="303"/>
      <c r="VDA679" s="303"/>
      <c r="VDB679" s="303"/>
      <c r="VDC679" s="303"/>
      <c r="VDD679" s="303"/>
      <c r="VDE679" s="303"/>
      <c r="VDF679" s="303"/>
      <c r="VDG679" s="303"/>
      <c r="VDH679" s="303"/>
      <c r="VDI679" s="303"/>
      <c r="VDJ679" s="303"/>
      <c r="VDK679" s="303"/>
      <c r="VDL679" s="303"/>
      <c r="VDM679" s="303"/>
      <c r="VDN679" s="303"/>
      <c r="VDO679" s="303"/>
      <c r="VDP679" s="303"/>
      <c r="VDQ679" s="303"/>
      <c r="VDR679" s="303"/>
      <c r="VDS679" s="303"/>
      <c r="VDT679" s="303"/>
      <c r="VDU679" s="303"/>
      <c r="VDV679" s="303"/>
      <c r="VDW679" s="303"/>
      <c r="VDX679" s="303"/>
      <c r="VDY679" s="303"/>
      <c r="VDZ679" s="303"/>
      <c r="VEA679" s="303"/>
      <c r="VEB679" s="303"/>
      <c r="VEC679" s="303"/>
      <c r="VED679" s="303"/>
      <c r="VEE679" s="303"/>
      <c r="VEF679" s="303"/>
      <c r="VEG679" s="303"/>
      <c r="VEH679" s="303"/>
      <c r="VEI679" s="303"/>
      <c r="VEJ679" s="303"/>
      <c r="VEK679" s="303"/>
      <c r="VEL679" s="303"/>
      <c r="VEM679" s="303"/>
      <c r="VEN679" s="303"/>
      <c r="VEO679" s="303"/>
      <c r="VEP679" s="303"/>
      <c r="VEQ679" s="303"/>
      <c r="VER679" s="303"/>
      <c r="VES679" s="303"/>
      <c r="VET679" s="303"/>
      <c r="VEU679" s="303"/>
      <c r="VEV679" s="303"/>
      <c r="VEW679" s="303"/>
      <c r="VEX679" s="303"/>
      <c r="VEY679" s="303"/>
      <c r="VEZ679" s="303"/>
      <c r="VFA679" s="303"/>
      <c r="VFB679" s="303"/>
      <c r="VFC679" s="303"/>
      <c r="VFD679" s="303"/>
      <c r="VFE679" s="303"/>
      <c r="VFF679" s="303"/>
      <c r="VFG679" s="303"/>
      <c r="VFH679" s="303"/>
      <c r="VFI679" s="303"/>
      <c r="VFJ679" s="303"/>
      <c r="VFK679" s="303"/>
      <c r="VFL679" s="303"/>
      <c r="VFM679" s="303"/>
      <c r="VFN679" s="303"/>
      <c r="VFO679" s="303"/>
      <c r="VFP679" s="303"/>
      <c r="VFQ679" s="303"/>
      <c r="VFR679" s="303"/>
      <c r="VFS679" s="303"/>
      <c r="VFT679" s="303"/>
      <c r="VFU679" s="303"/>
      <c r="VFV679" s="303"/>
      <c r="VFW679" s="303"/>
      <c r="VFX679" s="303"/>
      <c r="VFY679" s="303"/>
      <c r="VFZ679" s="303"/>
      <c r="VGA679" s="303"/>
      <c r="VGB679" s="303"/>
      <c r="VGC679" s="303"/>
      <c r="VGD679" s="303"/>
      <c r="VGE679" s="303"/>
      <c r="VGF679" s="303"/>
      <c r="VGG679" s="303"/>
      <c r="VGH679" s="303"/>
      <c r="VGI679" s="303"/>
      <c r="VGJ679" s="303"/>
      <c r="VGK679" s="303"/>
      <c r="VGL679" s="303"/>
      <c r="VGM679" s="303"/>
      <c r="VGN679" s="303"/>
      <c r="VGO679" s="303"/>
      <c r="VGP679" s="303"/>
      <c r="VGQ679" s="303"/>
      <c r="VGR679" s="303"/>
      <c r="VGS679" s="303"/>
      <c r="VGT679" s="303"/>
      <c r="VGU679" s="303"/>
      <c r="VGV679" s="303"/>
      <c r="VGW679" s="303"/>
      <c r="VGX679" s="303"/>
      <c r="VGY679" s="303"/>
      <c r="VGZ679" s="303"/>
      <c r="VHA679" s="303"/>
      <c r="VHB679" s="303"/>
      <c r="VHC679" s="303"/>
      <c r="VHD679" s="303"/>
      <c r="VHE679" s="303"/>
      <c r="VHF679" s="303"/>
      <c r="VHG679" s="303"/>
      <c r="VHH679" s="303"/>
      <c r="VHI679" s="303"/>
      <c r="VHJ679" s="303"/>
      <c r="VHK679" s="303"/>
      <c r="VHL679" s="303"/>
      <c r="VHM679" s="303"/>
      <c r="VHN679" s="303"/>
      <c r="VHO679" s="303"/>
      <c r="VHP679" s="303"/>
      <c r="VHQ679" s="303"/>
      <c r="VHR679" s="303"/>
      <c r="VHS679" s="303"/>
      <c r="VHT679" s="303"/>
      <c r="VHU679" s="303"/>
      <c r="VHV679" s="303"/>
      <c r="VHW679" s="303"/>
      <c r="VHX679" s="303"/>
      <c r="VHY679" s="303"/>
      <c r="VHZ679" s="303"/>
      <c r="VIA679" s="303"/>
      <c r="VIB679" s="303"/>
      <c r="VIC679" s="303"/>
      <c r="VID679" s="303"/>
      <c r="VIE679" s="303"/>
      <c r="VIF679" s="303"/>
      <c r="VIG679" s="303"/>
      <c r="VIH679" s="303"/>
      <c r="VII679" s="303"/>
      <c r="VIJ679" s="303"/>
      <c r="VIK679" s="303"/>
      <c r="VIL679" s="303"/>
      <c r="VIM679" s="303"/>
      <c r="VIN679" s="303"/>
      <c r="VIO679" s="303"/>
      <c r="VIP679" s="303"/>
      <c r="VIQ679" s="303"/>
      <c r="VIR679" s="303"/>
      <c r="VIS679" s="303"/>
      <c r="VIT679" s="303"/>
      <c r="VIU679" s="303"/>
      <c r="VIV679" s="303"/>
      <c r="VIW679" s="303"/>
      <c r="VIX679" s="303"/>
      <c r="VIY679" s="303"/>
      <c r="VIZ679" s="303"/>
      <c r="VJA679" s="303"/>
      <c r="VJB679" s="303"/>
      <c r="VJC679" s="303"/>
      <c r="VJD679" s="303"/>
      <c r="VJE679" s="303"/>
      <c r="VJF679" s="303"/>
      <c r="VJG679" s="303"/>
      <c r="VJH679" s="303"/>
      <c r="VJI679" s="303"/>
      <c r="VJJ679" s="303"/>
      <c r="VJK679" s="303"/>
      <c r="VJL679" s="303"/>
      <c r="VJM679" s="303"/>
      <c r="VJN679" s="303"/>
      <c r="VJO679" s="303"/>
      <c r="VJP679" s="303"/>
      <c r="VJQ679" s="303"/>
      <c r="VJR679" s="303"/>
      <c r="VJS679" s="303"/>
      <c r="VJT679" s="303"/>
      <c r="VJU679" s="303"/>
      <c r="VJV679" s="303"/>
      <c r="VJW679" s="303"/>
      <c r="VJX679" s="303"/>
      <c r="VJY679" s="303"/>
      <c r="VJZ679" s="303"/>
      <c r="VKA679" s="303"/>
      <c r="VKB679" s="303"/>
      <c r="VKC679" s="303"/>
      <c r="VKD679" s="303"/>
      <c r="VKE679" s="303"/>
      <c r="VKF679" s="303"/>
      <c r="VKG679" s="303"/>
      <c r="VKH679" s="303"/>
      <c r="VKI679" s="303"/>
      <c r="VKJ679" s="303"/>
      <c r="VKK679" s="303"/>
      <c r="VKL679" s="303"/>
      <c r="VKM679" s="303"/>
      <c r="VKN679" s="303"/>
      <c r="VKO679" s="303"/>
      <c r="VKP679" s="303"/>
      <c r="VKQ679" s="303"/>
      <c r="VKR679" s="303"/>
      <c r="VKS679" s="303"/>
      <c r="VKT679" s="303"/>
      <c r="VKU679" s="303"/>
      <c r="VKV679" s="303"/>
      <c r="VKW679" s="303"/>
      <c r="VKX679" s="303"/>
      <c r="VKY679" s="303"/>
      <c r="VKZ679" s="303"/>
      <c r="VLA679" s="303"/>
      <c r="VLB679" s="303"/>
      <c r="VLC679" s="303"/>
      <c r="VLD679" s="303"/>
      <c r="VLE679" s="303"/>
      <c r="VLF679" s="303"/>
      <c r="VLG679" s="303"/>
      <c r="VLH679" s="303"/>
      <c r="VLI679" s="303"/>
      <c r="VLJ679" s="303"/>
      <c r="VLK679" s="303"/>
      <c r="VLL679" s="303"/>
      <c r="VLM679" s="303"/>
      <c r="VLN679" s="303"/>
      <c r="VLO679" s="303"/>
      <c r="VLP679" s="303"/>
      <c r="VLQ679" s="303"/>
      <c r="VLR679" s="303"/>
      <c r="VLS679" s="303"/>
      <c r="VLT679" s="303"/>
      <c r="VLU679" s="303"/>
      <c r="VLV679" s="303"/>
      <c r="VLW679" s="303"/>
      <c r="VLX679" s="303"/>
      <c r="VLY679" s="303"/>
      <c r="VLZ679" s="303"/>
      <c r="VMA679" s="303"/>
      <c r="VMB679" s="303"/>
      <c r="VMC679" s="303"/>
      <c r="VMD679" s="303"/>
      <c r="VME679" s="303"/>
      <c r="VMF679" s="303"/>
      <c r="VMG679" s="303"/>
      <c r="VMH679" s="303"/>
      <c r="VMI679" s="303"/>
      <c r="VMJ679" s="303"/>
      <c r="VMK679" s="303"/>
      <c r="VML679" s="303"/>
      <c r="VMM679" s="303"/>
      <c r="VMN679" s="303"/>
      <c r="VMO679" s="303"/>
      <c r="VMP679" s="303"/>
      <c r="VMQ679" s="303"/>
      <c r="VMR679" s="303"/>
      <c r="VMS679" s="303"/>
      <c r="VMT679" s="303"/>
      <c r="VMU679" s="303"/>
      <c r="VMV679" s="303"/>
      <c r="VMW679" s="303"/>
      <c r="VMX679" s="303"/>
      <c r="VMY679" s="303"/>
      <c r="VMZ679" s="303"/>
      <c r="VNA679" s="303"/>
      <c r="VNB679" s="303"/>
      <c r="VNC679" s="303"/>
      <c r="VND679" s="303"/>
      <c r="VNE679" s="303"/>
      <c r="VNF679" s="303"/>
      <c r="VNG679" s="303"/>
      <c r="VNH679" s="303"/>
      <c r="VNI679" s="303"/>
      <c r="VNJ679" s="303"/>
      <c r="VNK679" s="303"/>
      <c r="VNL679" s="303"/>
      <c r="VNM679" s="303"/>
      <c r="VNN679" s="303"/>
      <c r="VNO679" s="303"/>
      <c r="VNP679" s="303"/>
      <c r="VNQ679" s="303"/>
      <c r="VNR679" s="303"/>
      <c r="VNS679" s="303"/>
      <c r="VNT679" s="303"/>
      <c r="VNU679" s="303"/>
      <c r="VNV679" s="303"/>
      <c r="VNW679" s="303"/>
      <c r="VNX679" s="303"/>
      <c r="VNY679" s="303"/>
      <c r="VNZ679" s="303"/>
      <c r="VOA679" s="303"/>
      <c r="VOB679" s="303"/>
      <c r="VOC679" s="303"/>
      <c r="VOD679" s="303"/>
      <c r="VOE679" s="303"/>
      <c r="VOF679" s="303"/>
      <c r="VOG679" s="303"/>
      <c r="VOH679" s="303"/>
      <c r="VOI679" s="303"/>
      <c r="VOJ679" s="303"/>
      <c r="VOK679" s="303"/>
      <c r="VOL679" s="303"/>
      <c r="VOM679" s="303"/>
      <c r="VON679" s="303"/>
      <c r="VOO679" s="303"/>
      <c r="VOP679" s="303"/>
      <c r="VOQ679" s="303"/>
      <c r="VOR679" s="303"/>
      <c r="VOS679" s="303"/>
      <c r="VOT679" s="303"/>
      <c r="VOU679" s="303"/>
      <c r="VOV679" s="303"/>
      <c r="VOW679" s="303"/>
      <c r="VOX679" s="303"/>
      <c r="VOY679" s="303"/>
      <c r="VOZ679" s="303"/>
      <c r="VPA679" s="303"/>
      <c r="VPB679" s="303"/>
      <c r="VPC679" s="303"/>
      <c r="VPD679" s="303"/>
      <c r="VPE679" s="303"/>
      <c r="VPF679" s="303"/>
      <c r="VPG679" s="303"/>
      <c r="VPH679" s="303"/>
      <c r="VPI679" s="303"/>
      <c r="VPJ679" s="303"/>
      <c r="VPK679" s="303"/>
      <c r="VPL679" s="303"/>
      <c r="VPM679" s="303"/>
      <c r="VPN679" s="303"/>
      <c r="VPO679" s="303"/>
      <c r="VPP679" s="303"/>
      <c r="VPQ679" s="303"/>
      <c r="VPR679" s="303"/>
      <c r="VPS679" s="303"/>
      <c r="VPT679" s="303"/>
      <c r="VPU679" s="303"/>
      <c r="VPV679" s="303"/>
      <c r="VPW679" s="303"/>
      <c r="VPX679" s="303"/>
      <c r="VPY679" s="303"/>
      <c r="VPZ679" s="303"/>
      <c r="VQA679" s="303"/>
      <c r="VQB679" s="303"/>
      <c r="VQC679" s="303"/>
      <c r="VQD679" s="303"/>
      <c r="VQE679" s="303"/>
      <c r="VQF679" s="303"/>
      <c r="VQG679" s="303"/>
      <c r="VQH679" s="303"/>
      <c r="VQI679" s="303"/>
      <c r="VQJ679" s="303"/>
      <c r="VQK679" s="303"/>
      <c r="VQL679" s="303"/>
      <c r="VQM679" s="303"/>
      <c r="VQN679" s="303"/>
      <c r="VQO679" s="303"/>
      <c r="VQP679" s="303"/>
      <c r="VQQ679" s="303"/>
      <c r="VQR679" s="303"/>
      <c r="VQS679" s="303"/>
      <c r="VQT679" s="303"/>
      <c r="VQU679" s="303"/>
      <c r="VQV679" s="303"/>
      <c r="VQW679" s="303"/>
      <c r="VQX679" s="303"/>
      <c r="VQY679" s="303"/>
      <c r="VQZ679" s="303"/>
      <c r="VRA679" s="303"/>
      <c r="VRB679" s="303"/>
      <c r="VRC679" s="303"/>
      <c r="VRD679" s="303"/>
      <c r="VRE679" s="303"/>
      <c r="VRF679" s="303"/>
      <c r="VRG679" s="303"/>
      <c r="VRH679" s="303"/>
      <c r="VRI679" s="303"/>
      <c r="VRJ679" s="303"/>
      <c r="VRK679" s="303"/>
      <c r="VRL679" s="303"/>
      <c r="VRM679" s="303"/>
      <c r="VRN679" s="303"/>
      <c r="VRO679" s="303"/>
      <c r="VRP679" s="303"/>
      <c r="VRQ679" s="303"/>
      <c r="VRR679" s="303"/>
      <c r="VRS679" s="303"/>
      <c r="VRT679" s="303"/>
      <c r="VRU679" s="303"/>
      <c r="VRV679" s="303"/>
      <c r="VRW679" s="303"/>
      <c r="VRX679" s="303"/>
      <c r="VRY679" s="303"/>
      <c r="VRZ679" s="303"/>
      <c r="VSA679" s="303"/>
      <c r="VSB679" s="303"/>
      <c r="VSC679" s="303"/>
      <c r="VSD679" s="303"/>
      <c r="VSE679" s="303"/>
      <c r="VSF679" s="303"/>
      <c r="VSG679" s="303"/>
      <c r="VSH679" s="303"/>
      <c r="VSI679" s="303"/>
      <c r="VSJ679" s="303"/>
      <c r="VSK679" s="303"/>
      <c r="VSL679" s="303"/>
      <c r="VSM679" s="303"/>
      <c r="VSN679" s="303"/>
      <c r="VSO679" s="303"/>
      <c r="VSP679" s="303"/>
      <c r="VSQ679" s="303"/>
      <c r="VSR679" s="303"/>
      <c r="VSS679" s="303"/>
      <c r="VST679" s="303"/>
      <c r="VSU679" s="303"/>
      <c r="VSV679" s="303"/>
      <c r="VSW679" s="303"/>
      <c r="VSX679" s="303"/>
      <c r="VSY679" s="303"/>
      <c r="VSZ679" s="303"/>
      <c r="VTA679" s="303"/>
      <c r="VTB679" s="303"/>
      <c r="VTC679" s="303"/>
      <c r="VTD679" s="303"/>
      <c r="VTE679" s="303"/>
      <c r="VTF679" s="303"/>
      <c r="VTG679" s="303"/>
      <c r="VTH679" s="303"/>
      <c r="VTI679" s="303"/>
      <c r="VTJ679" s="303"/>
      <c r="VTK679" s="303"/>
      <c r="VTL679" s="303"/>
      <c r="VTM679" s="303"/>
      <c r="VTN679" s="303"/>
      <c r="VTO679" s="303"/>
      <c r="VTP679" s="303"/>
      <c r="VTQ679" s="303"/>
      <c r="VTR679" s="303"/>
      <c r="VTS679" s="303"/>
      <c r="VTT679" s="303"/>
      <c r="VTU679" s="303"/>
      <c r="VTV679" s="303"/>
      <c r="VTW679" s="303"/>
      <c r="VTX679" s="303"/>
      <c r="VTY679" s="303"/>
      <c r="VTZ679" s="303"/>
      <c r="VUA679" s="303"/>
      <c r="VUB679" s="303"/>
      <c r="VUC679" s="303"/>
      <c r="VUD679" s="303"/>
      <c r="VUE679" s="303"/>
      <c r="VUF679" s="303"/>
      <c r="VUG679" s="303"/>
      <c r="VUH679" s="303"/>
      <c r="VUI679" s="303"/>
      <c r="VUJ679" s="303"/>
      <c r="VUK679" s="303"/>
      <c r="VUL679" s="303"/>
      <c r="VUM679" s="303"/>
      <c r="VUN679" s="303"/>
      <c r="VUO679" s="303"/>
      <c r="VUP679" s="303"/>
      <c r="VUQ679" s="303"/>
      <c r="VUR679" s="303"/>
      <c r="VUS679" s="303"/>
      <c r="VUT679" s="303"/>
      <c r="VUU679" s="303"/>
      <c r="VUV679" s="303"/>
      <c r="VUW679" s="303"/>
      <c r="VUX679" s="303"/>
      <c r="VUY679" s="303"/>
      <c r="VUZ679" s="303"/>
      <c r="VVA679" s="303"/>
      <c r="VVB679" s="303"/>
      <c r="VVC679" s="303"/>
      <c r="VVD679" s="303"/>
      <c r="VVE679" s="303"/>
      <c r="VVF679" s="303"/>
      <c r="VVG679" s="303"/>
      <c r="VVH679" s="303"/>
      <c r="VVI679" s="303"/>
      <c r="VVJ679" s="303"/>
      <c r="VVK679" s="303"/>
      <c r="VVL679" s="303"/>
      <c r="VVM679" s="303"/>
      <c r="VVN679" s="303"/>
      <c r="VVO679" s="303"/>
      <c r="VVP679" s="303"/>
      <c r="VVQ679" s="303"/>
      <c r="VVR679" s="303"/>
      <c r="VVS679" s="303"/>
      <c r="VVT679" s="303"/>
      <c r="VVU679" s="303"/>
      <c r="VVV679" s="303"/>
      <c r="VVW679" s="303"/>
      <c r="VVX679" s="303"/>
      <c r="VVY679" s="303"/>
      <c r="VVZ679" s="303"/>
      <c r="VWA679" s="303"/>
      <c r="VWB679" s="303"/>
      <c r="VWC679" s="303"/>
      <c r="VWD679" s="303"/>
      <c r="VWE679" s="303"/>
      <c r="VWF679" s="303"/>
      <c r="VWG679" s="303"/>
      <c r="VWH679" s="303"/>
      <c r="VWI679" s="303"/>
      <c r="VWJ679" s="303"/>
      <c r="VWK679" s="303"/>
      <c r="VWL679" s="303"/>
      <c r="VWM679" s="303"/>
      <c r="VWN679" s="303"/>
      <c r="VWO679" s="303"/>
      <c r="VWP679" s="303"/>
      <c r="VWQ679" s="303"/>
      <c r="VWR679" s="303"/>
      <c r="VWS679" s="303"/>
      <c r="VWT679" s="303"/>
      <c r="VWU679" s="303"/>
      <c r="VWV679" s="303"/>
      <c r="VWW679" s="303"/>
      <c r="VWX679" s="303"/>
      <c r="VWY679" s="303"/>
      <c r="VWZ679" s="303"/>
      <c r="VXA679" s="303"/>
      <c r="VXB679" s="303"/>
      <c r="VXC679" s="303"/>
      <c r="VXD679" s="303"/>
      <c r="VXE679" s="303"/>
      <c r="VXF679" s="303"/>
      <c r="VXG679" s="303"/>
      <c r="VXH679" s="303"/>
      <c r="VXI679" s="303"/>
      <c r="VXJ679" s="303"/>
      <c r="VXK679" s="303"/>
      <c r="VXL679" s="303"/>
      <c r="VXM679" s="303"/>
      <c r="VXN679" s="303"/>
      <c r="VXO679" s="303"/>
      <c r="VXP679" s="303"/>
      <c r="VXQ679" s="303"/>
      <c r="VXR679" s="303"/>
      <c r="VXS679" s="303"/>
      <c r="VXT679" s="303"/>
      <c r="VXU679" s="303"/>
      <c r="VXV679" s="303"/>
      <c r="VXW679" s="303"/>
      <c r="VXX679" s="303"/>
      <c r="VXY679" s="303"/>
      <c r="VXZ679" s="303"/>
      <c r="VYA679" s="303"/>
      <c r="VYB679" s="303"/>
      <c r="VYC679" s="303"/>
      <c r="VYD679" s="303"/>
      <c r="VYE679" s="303"/>
      <c r="VYF679" s="303"/>
      <c r="VYG679" s="303"/>
      <c r="VYH679" s="303"/>
      <c r="VYI679" s="303"/>
      <c r="VYJ679" s="303"/>
      <c r="VYK679" s="303"/>
      <c r="VYL679" s="303"/>
      <c r="VYM679" s="303"/>
      <c r="VYN679" s="303"/>
      <c r="VYO679" s="303"/>
      <c r="VYP679" s="303"/>
      <c r="VYQ679" s="303"/>
      <c r="VYR679" s="303"/>
      <c r="VYS679" s="303"/>
      <c r="VYT679" s="303"/>
      <c r="VYU679" s="303"/>
      <c r="VYV679" s="303"/>
      <c r="VYW679" s="303"/>
      <c r="VYX679" s="303"/>
      <c r="VYY679" s="303"/>
      <c r="VYZ679" s="303"/>
      <c r="VZA679" s="303"/>
      <c r="VZB679" s="303"/>
      <c r="VZC679" s="303"/>
      <c r="VZD679" s="303"/>
      <c r="VZE679" s="303"/>
      <c r="VZF679" s="303"/>
      <c r="VZG679" s="303"/>
      <c r="VZH679" s="303"/>
      <c r="VZI679" s="303"/>
      <c r="VZJ679" s="303"/>
      <c r="VZK679" s="303"/>
      <c r="VZL679" s="303"/>
      <c r="VZM679" s="303"/>
      <c r="VZN679" s="303"/>
      <c r="VZO679" s="303"/>
      <c r="VZP679" s="303"/>
      <c r="VZQ679" s="303"/>
      <c r="VZR679" s="303"/>
      <c r="VZS679" s="303"/>
      <c r="VZT679" s="303"/>
      <c r="VZU679" s="303"/>
      <c r="VZV679" s="303"/>
      <c r="VZW679" s="303"/>
      <c r="VZX679" s="303"/>
      <c r="VZY679" s="303"/>
      <c r="VZZ679" s="303"/>
      <c r="WAA679" s="303"/>
      <c r="WAB679" s="303"/>
      <c r="WAC679" s="303"/>
      <c r="WAD679" s="303"/>
      <c r="WAE679" s="303"/>
      <c r="WAF679" s="303"/>
      <c r="WAG679" s="303"/>
      <c r="WAH679" s="303"/>
      <c r="WAI679" s="303"/>
      <c r="WAJ679" s="303"/>
      <c r="WAK679" s="303"/>
      <c r="WAL679" s="303"/>
      <c r="WAM679" s="303"/>
      <c r="WAN679" s="303"/>
      <c r="WAO679" s="303"/>
      <c r="WAP679" s="303"/>
      <c r="WAQ679" s="303"/>
      <c r="WAR679" s="303"/>
      <c r="WAS679" s="303"/>
      <c r="WAT679" s="303"/>
      <c r="WAU679" s="303"/>
      <c r="WAV679" s="303"/>
      <c r="WAW679" s="303"/>
      <c r="WAX679" s="303"/>
      <c r="WAY679" s="303"/>
      <c r="WAZ679" s="303"/>
      <c r="WBA679" s="303"/>
      <c r="WBB679" s="303"/>
      <c r="WBC679" s="303"/>
      <c r="WBD679" s="303"/>
      <c r="WBE679" s="303"/>
      <c r="WBF679" s="303"/>
      <c r="WBG679" s="303"/>
      <c r="WBH679" s="303"/>
      <c r="WBI679" s="303"/>
      <c r="WBJ679" s="303"/>
      <c r="WBK679" s="303"/>
      <c r="WBL679" s="303"/>
      <c r="WBM679" s="303"/>
      <c r="WBN679" s="303"/>
      <c r="WBO679" s="303"/>
      <c r="WBP679" s="303"/>
      <c r="WBQ679" s="303"/>
      <c r="WBR679" s="303"/>
      <c r="WBS679" s="303"/>
      <c r="WBT679" s="303"/>
      <c r="WBU679" s="303"/>
      <c r="WBV679" s="303"/>
      <c r="WBW679" s="303"/>
      <c r="WBX679" s="303"/>
      <c r="WBY679" s="303"/>
      <c r="WBZ679" s="303"/>
      <c r="WCA679" s="303"/>
      <c r="WCB679" s="303"/>
      <c r="WCC679" s="303"/>
      <c r="WCD679" s="303"/>
      <c r="WCE679" s="303"/>
      <c r="WCF679" s="303"/>
      <c r="WCG679" s="303"/>
      <c r="WCH679" s="303"/>
      <c r="WCI679" s="303"/>
      <c r="WCJ679" s="303"/>
      <c r="WCK679" s="303"/>
      <c r="WCL679" s="303"/>
      <c r="WCM679" s="303"/>
      <c r="WCN679" s="303"/>
      <c r="WCO679" s="303"/>
      <c r="WCP679" s="303"/>
      <c r="WCQ679" s="303"/>
      <c r="WCR679" s="303"/>
      <c r="WCS679" s="303"/>
      <c r="WCT679" s="303"/>
      <c r="WCU679" s="303"/>
      <c r="WCV679" s="303"/>
      <c r="WCW679" s="303"/>
      <c r="WCX679" s="303"/>
      <c r="WCY679" s="303"/>
      <c r="WCZ679" s="303"/>
      <c r="WDA679" s="303"/>
      <c r="WDB679" s="303"/>
      <c r="WDC679" s="303"/>
      <c r="WDD679" s="303"/>
      <c r="WDE679" s="303"/>
      <c r="WDF679" s="303"/>
      <c r="WDG679" s="303"/>
      <c r="WDH679" s="303"/>
      <c r="WDI679" s="303"/>
      <c r="WDJ679" s="303"/>
      <c r="WDK679" s="303"/>
      <c r="WDL679" s="303"/>
      <c r="WDM679" s="303"/>
      <c r="WDN679" s="303"/>
      <c r="WDO679" s="303"/>
      <c r="WDP679" s="303"/>
      <c r="WDQ679" s="303"/>
      <c r="WDR679" s="303"/>
      <c r="WDS679" s="303"/>
      <c r="WDT679" s="303"/>
      <c r="WDU679" s="303"/>
      <c r="WDV679" s="303"/>
      <c r="WDW679" s="303"/>
      <c r="WDX679" s="303"/>
      <c r="WDY679" s="303"/>
      <c r="WDZ679" s="303"/>
      <c r="WEA679" s="303"/>
      <c r="WEB679" s="303"/>
      <c r="WEC679" s="303"/>
      <c r="WED679" s="303"/>
      <c r="WEE679" s="303"/>
      <c r="WEF679" s="303"/>
      <c r="WEG679" s="303"/>
      <c r="WEH679" s="303"/>
      <c r="WEI679" s="303"/>
      <c r="WEJ679" s="303"/>
      <c r="WEK679" s="303"/>
      <c r="WEL679" s="303"/>
      <c r="WEM679" s="303"/>
      <c r="WEN679" s="303"/>
      <c r="WEO679" s="303"/>
      <c r="WEP679" s="303"/>
      <c r="WEQ679" s="303"/>
      <c r="WER679" s="303"/>
      <c r="WES679" s="303"/>
      <c r="WET679" s="303"/>
      <c r="WEU679" s="303"/>
      <c r="WEV679" s="303"/>
      <c r="WEW679" s="303"/>
      <c r="WEX679" s="303"/>
      <c r="WEY679" s="303"/>
      <c r="WEZ679" s="303"/>
      <c r="WFA679" s="303"/>
      <c r="WFB679" s="303"/>
      <c r="WFC679" s="303"/>
      <c r="WFD679" s="303"/>
      <c r="WFE679" s="303"/>
      <c r="WFF679" s="303"/>
      <c r="WFG679" s="303"/>
      <c r="WFH679" s="303"/>
      <c r="WFI679" s="303"/>
      <c r="WFJ679" s="303"/>
      <c r="WFK679" s="303"/>
      <c r="WFL679" s="303"/>
      <c r="WFM679" s="303"/>
      <c r="WFN679" s="303"/>
      <c r="WFO679" s="303"/>
      <c r="WFP679" s="303"/>
      <c r="WFQ679" s="303"/>
      <c r="WFR679" s="303"/>
      <c r="WFS679" s="303"/>
      <c r="WFT679" s="303"/>
      <c r="WFU679" s="303"/>
      <c r="WFV679" s="303"/>
      <c r="WFW679" s="303"/>
      <c r="WFX679" s="303"/>
      <c r="WFY679" s="303"/>
      <c r="WFZ679" s="303"/>
      <c r="WGA679" s="303"/>
      <c r="WGB679" s="303"/>
      <c r="WGC679" s="303"/>
      <c r="WGD679" s="303"/>
      <c r="WGE679" s="303"/>
      <c r="WGF679" s="303"/>
      <c r="WGG679" s="303"/>
      <c r="WGH679" s="303"/>
      <c r="WGI679" s="303"/>
      <c r="WGJ679" s="303"/>
      <c r="WGK679" s="303"/>
      <c r="WGL679" s="303"/>
      <c r="WGM679" s="303"/>
      <c r="WGN679" s="303"/>
      <c r="WGO679" s="303"/>
      <c r="WGP679" s="303"/>
      <c r="WGQ679" s="303"/>
      <c r="WGR679" s="303"/>
      <c r="WGS679" s="303"/>
      <c r="WGT679" s="303"/>
      <c r="WGU679" s="303"/>
      <c r="WGV679" s="303"/>
      <c r="WGW679" s="303"/>
      <c r="WGX679" s="303"/>
      <c r="WGY679" s="303"/>
      <c r="WGZ679" s="303"/>
      <c r="WHA679" s="303"/>
      <c r="WHB679" s="303"/>
      <c r="WHC679" s="303"/>
      <c r="WHD679" s="303"/>
      <c r="WHE679" s="303"/>
      <c r="WHF679" s="303"/>
      <c r="WHG679" s="303"/>
      <c r="WHH679" s="303"/>
      <c r="WHI679" s="303"/>
      <c r="WHJ679" s="303"/>
      <c r="WHK679" s="303"/>
      <c r="WHL679" s="303"/>
      <c r="WHM679" s="303"/>
      <c r="WHN679" s="303"/>
      <c r="WHO679" s="303"/>
      <c r="WHP679" s="303"/>
      <c r="WHQ679" s="303"/>
      <c r="WHR679" s="303"/>
      <c r="WHS679" s="303"/>
      <c r="WHT679" s="303"/>
      <c r="WHU679" s="303"/>
      <c r="WHV679" s="303"/>
      <c r="WHW679" s="303"/>
      <c r="WHX679" s="303"/>
      <c r="WHY679" s="303"/>
      <c r="WHZ679" s="303"/>
      <c r="WIA679" s="303"/>
      <c r="WIB679" s="303"/>
      <c r="WIC679" s="303"/>
      <c r="WID679" s="303"/>
      <c r="WIE679" s="303"/>
      <c r="WIF679" s="303"/>
      <c r="WIG679" s="303"/>
      <c r="WIH679" s="303"/>
      <c r="WII679" s="303"/>
      <c r="WIJ679" s="303"/>
      <c r="WIK679" s="303"/>
      <c r="WIL679" s="303"/>
      <c r="WIM679" s="303"/>
      <c r="WIN679" s="303"/>
      <c r="WIO679" s="303"/>
      <c r="WIP679" s="303"/>
      <c r="WIQ679" s="303"/>
      <c r="WIR679" s="303"/>
      <c r="WIS679" s="303"/>
      <c r="WIT679" s="303"/>
      <c r="WIU679" s="303"/>
      <c r="WIV679" s="303"/>
      <c r="WIW679" s="303"/>
      <c r="WIX679" s="303"/>
      <c r="WIY679" s="303"/>
      <c r="WIZ679" s="303"/>
      <c r="WJA679" s="303"/>
      <c r="WJB679" s="303"/>
      <c r="WJC679" s="303"/>
      <c r="WJD679" s="303"/>
      <c r="WJE679" s="303"/>
      <c r="WJF679" s="303"/>
      <c r="WJG679" s="303"/>
      <c r="WJH679" s="303"/>
      <c r="WJI679" s="303"/>
      <c r="WJJ679" s="303"/>
      <c r="WJK679" s="303"/>
      <c r="WJL679" s="303"/>
      <c r="WJM679" s="303"/>
      <c r="WJN679" s="303"/>
      <c r="WJO679" s="303"/>
      <c r="WJP679" s="303"/>
      <c r="WJQ679" s="303"/>
      <c r="WJR679" s="303"/>
      <c r="WJS679" s="303"/>
      <c r="WJT679" s="303"/>
      <c r="WJU679" s="303"/>
      <c r="WJV679" s="303"/>
      <c r="WJW679" s="303"/>
      <c r="WJX679" s="303"/>
      <c r="WJY679" s="303"/>
      <c r="WJZ679" s="303"/>
      <c r="WKA679" s="303"/>
      <c r="WKB679" s="303"/>
      <c r="WKC679" s="303"/>
      <c r="WKD679" s="303"/>
      <c r="WKE679" s="303"/>
      <c r="WKF679" s="303"/>
      <c r="WKG679" s="303"/>
      <c r="WKH679" s="303"/>
      <c r="WKI679" s="303"/>
      <c r="WKJ679" s="303"/>
      <c r="WKK679" s="303"/>
      <c r="WKL679" s="303"/>
      <c r="WKM679" s="303"/>
      <c r="WKN679" s="303"/>
      <c r="WKO679" s="303"/>
      <c r="WKP679" s="303"/>
      <c r="WKQ679" s="303"/>
      <c r="WKR679" s="303"/>
      <c r="WKS679" s="303"/>
      <c r="WKT679" s="303"/>
      <c r="WKU679" s="303"/>
      <c r="WKV679" s="303"/>
      <c r="WKW679" s="303"/>
      <c r="WKX679" s="303"/>
      <c r="WKY679" s="303"/>
      <c r="WKZ679" s="303"/>
      <c r="WLA679" s="303"/>
      <c r="WLB679" s="303"/>
      <c r="WLC679" s="303"/>
      <c r="WLD679" s="303"/>
      <c r="WLE679" s="303"/>
      <c r="WLF679" s="303"/>
      <c r="WLG679" s="303"/>
      <c r="WLH679" s="303"/>
      <c r="WLI679" s="303"/>
      <c r="WLJ679" s="303"/>
      <c r="WLK679" s="303"/>
      <c r="WLL679" s="303"/>
      <c r="WLM679" s="303"/>
      <c r="WLN679" s="303"/>
      <c r="WLO679" s="303"/>
      <c r="WLP679" s="303"/>
      <c r="WLQ679" s="303"/>
      <c r="WLR679" s="303"/>
      <c r="WLS679" s="303"/>
      <c r="WLT679" s="303"/>
      <c r="WLU679" s="303"/>
      <c r="WLV679" s="303"/>
      <c r="WLW679" s="303"/>
      <c r="WLX679" s="303"/>
      <c r="WLY679" s="303"/>
      <c r="WLZ679" s="303"/>
      <c r="WMA679" s="303"/>
      <c r="WMB679" s="303"/>
      <c r="WMC679" s="303"/>
      <c r="WMD679" s="303"/>
      <c r="WME679" s="303"/>
      <c r="WMF679" s="303"/>
      <c r="WMG679" s="303"/>
      <c r="WMH679" s="303"/>
      <c r="WMI679" s="303"/>
      <c r="WMJ679" s="303"/>
      <c r="WMK679" s="303"/>
      <c r="WML679" s="303"/>
      <c r="WMM679" s="303"/>
      <c r="WMN679" s="303"/>
      <c r="WMO679" s="303"/>
      <c r="WMP679" s="303"/>
      <c r="WMQ679" s="303"/>
      <c r="WMR679" s="303"/>
      <c r="WMS679" s="303"/>
      <c r="WMT679" s="303"/>
      <c r="WMU679" s="303"/>
      <c r="WMV679" s="303"/>
      <c r="WMW679" s="303"/>
      <c r="WMX679" s="303"/>
      <c r="WMY679" s="303"/>
      <c r="WMZ679" s="303"/>
      <c r="WNA679" s="303"/>
      <c r="WNB679" s="303"/>
      <c r="WNC679" s="303"/>
      <c r="WND679" s="303"/>
      <c r="WNE679" s="303"/>
      <c r="WNF679" s="303"/>
      <c r="WNG679" s="303"/>
      <c r="WNH679" s="303"/>
      <c r="WNI679" s="303"/>
      <c r="WNJ679" s="303"/>
      <c r="WNK679" s="303"/>
      <c r="WNL679" s="303"/>
      <c r="WNM679" s="303"/>
      <c r="WNN679" s="303"/>
      <c r="WNO679" s="303"/>
      <c r="WNP679" s="303"/>
      <c r="WNQ679" s="303"/>
      <c r="WNR679" s="303"/>
      <c r="WNS679" s="303"/>
      <c r="WNT679" s="303"/>
      <c r="WNU679" s="303"/>
      <c r="WNV679" s="303"/>
      <c r="WNW679" s="303"/>
      <c r="WNX679" s="303"/>
      <c r="WNY679" s="303"/>
      <c r="WNZ679" s="303"/>
      <c r="WOA679" s="303"/>
      <c r="WOB679" s="303"/>
      <c r="WOC679" s="303"/>
      <c r="WOD679" s="303"/>
      <c r="WOE679" s="303"/>
      <c r="WOF679" s="303"/>
      <c r="WOG679" s="303"/>
      <c r="WOH679" s="303"/>
      <c r="WOI679" s="303"/>
      <c r="WOJ679" s="303"/>
      <c r="WOK679" s="303"/>
      <c r="WOL679" s="303"/>
      <c r="WOM679" s="303"/>
      <c r="WON679" s="303"/>
      <c r="WOO679" s="303"/>
      <c r="WOP679" s="303"/>
      <c r="WOQ679" s="303"/>
      <c r="WOR679" s="303"/>
      <c r="WOS679" s="303"/>
      <c r="WOT679" s="303"/>
      <c r="WOU679" s="303"/>
      <c r="WOV679" s="303"/>
      <c r="WOW679" s="303"/>
      <c r="WOX679" s="303"/>
      <c r="WOY679" s="303"/>
      <c r="WOZ679" s="303"/>
      <c r="WPA679" s="303"/>
      <c r="WPB679" s="303"/>
      <c r="WPC679" s="303"/>
      <c r="WPD679" s="303"/>
      <c r="WPE679" s="303"/>
      <c r="WPF679" s="303"/>
      <c r="WPG679" s="303"/>
      <c r="WPH679" s="303"/>
      <c r="WPI679" s="303"/>
      <c r="WPJ679" s="303"/>
      <c r="WPK679" s="303"/>
      <c r="WPL679" s="303"/>
      <c r="WPM679" s="303"/>
      <c r="WPN679" s="303"/>
      <c r="WPO679" s="303"/>
      <c r="WPP679" s="303"/>
      <c r="WPQ679" s="303"/>
      <c r="WPR679" s="303"/>
      <c r="WPS679" s="303"/>
      <c r="WPT679" s="303"/>
      <c r="WPU679" s="303"/>
      <c r="WPV679" s="303"/>
      <c r="WPW679" s="303"/>
      <c r="WPX679" s="303"/>
      <c r="WPY679" s="303"/>
      <c r="WPZ679" s="303"/>
      <c r="WQA679" s="303"/>
      <c r="WQB679" s="303"/>
      <c r="WQC679" s="303"/>
      <c r="WQD679" s="303"/>
      <c r="WQE679" s="303"/>
      <c r="WQF679" s="303"/>
      <c r="WQG679" s="303"/>
      <c r="WQH679" s="303"/>
      <c r="WQI679" s="303"/>
      <c r="WQJ679" s="303"/>
      <c r="WQK679" s="303"/>
      <c r="WQL679" s="303"/>
      <c r="WQM679" s="303"/>
      <c r="WQN679" s="303"/>
      <c r="WQO679" s="303"/>
      <c r="WQP679" s="303"/>
      <c r="WQQ679" s="303"/>
      <c r="WQR679" s="303"/>
      <c r="WQS679" s="303"/>
      <c r="WQT679" s="303"/>
      <c r="WQU679" s="303"/>
      <c r="WQV679" s="303"/>
      <c r="WQW679" s="303"/>
      <c r="WQX679" s="303"/>
      <c r="WQY679" s="303"/>
      <c r="WQZ679" s="303"/>
      <c r="WRA679" s="303"/>
      <c r="WRB679" s="303"/>
      <c r="WRC679" s="303"/>
      <c r="WRD679" s="303"/>
      <c r="WRE679" s="303"/>
      <c r="WRF679" s="303"/>
      <c r="WRG679" s="303"/>
      <c r="WRH679" s="303"/>
      <c r="WRI679" s="303"/>
      <c r="WRJ679" s="303"/>
      <c r="WRK679" s="303"/>
      <c r="WRL679" s="303"/>
      <c r="WRM679" s="303"/>
      <c r="WRN679" s="303"/>
      <c r="WRO679" s="303"/>
      <c r="WRP679" s="303"/>
      <c r="WRQ679" s="303"/>
      <c r="WRR679" s="303"/>
      <c r="WRS679" s="303"/>
      <c r="WRT679" s="303"/>
      <c r="WRU679" s="303"/>
      <c r="WRV679" s="303"/>
      <c r="WRW679" s="303"/>
      <c r="WRX679" s="303"/>
      <c r="WRY679" s="303"/>
      <c r="WRZ679" s="303"/>
      <c r="WSA679" s="303"/>
      <c r="WSB679" s="303"/>
      <c r="WSC679" s="303"/>
      <c r="WSD679" s="303"/>
      <c r="WSE679" s="303"/>
      <c r="WSF679" s="303"/>
      <c r="WSG679" s="303"/>
      <c r="WSH679" s="303"/>
      <c r="WSI679" s="303"/>
      <c r="WSJ679" s="303"/>
      <c r="WSK679" s="303"/>
      <c r="WSL679" s="303"/>
      <c r="WSM679" s="303"/>
      <c r="WSN679" s="303"/>
      <c r="WSO679" s="303"/>
      <c r="WSP679" s="303"/>
      <c r="WSQ679" s="303"/>
      <c r="WSR679" s="303"/>
      <c r="WSS679" s="303"/>
      <c r="WST679" s="303"/>
      <c r="WSU679" s="303"/>
      <c r="WSV679" s="303"/>
      <c r="WSW679" s="303"/>
      <c r="WSX679" s="303"/>
      <c r="WSY679" s="303"/>
      <c r="WSZ679" s="303"/>
      <c r="WTA679" s="303"/>
      <c r="WTB679" s="303"/>
      <c r="WTC679" s="303"/>
      <c r="WTD679" s="303"/>
      <c r="WTE679" s="303"/>
      <c r="WTF679" s="303"/>
      <c r="WTG679" s="303"/>
      <c r="WTH679" s="303"/>
      <c r="WTI679" s="303"/>
      <c r="WTJ679" s="303"/>
      <c r="WTK679" s="303"/>
      <c r="WTL679" s="303"/>
      <c r="WTM679" s="303"/>
      <c r="WTN679" s="303"/>
      <c r="WTO679" s="303"/>
      <c r="WTP679" s="303"/>
      <c r="WTQ679" s="303"/>
      <c r="WTR679" s="303"/>
      <c r="WTS679" s="303"/>
      <c r="WTT679" s="303"/>
      <c r="WTU679" s="303"/>
      <c r="WTV679" s="303"/>
      <c r="WTW679" s="303"/>
      <c r="WTX679" s="303"/>
      <c r="WTY679" s="303"/>
      <c r="WTZ679" s="303"/>
      <c r="WUA679" s="303"/>
      <c r="WUB679" s="303"/>
      <c r="WUC679" s="303"/>
      <c r="WUD679" s="303"/>
      <c r="WUE679" s="303"/>
      <c r="WUF679" s="303"/>
      <c r="WUG679" s="303"/>
      <c r="WUH679" s="303"/>
      <c r="WUI679" s="303"/>
      <c r="WUJ679" s="303"/>
      <c r="WUK679" s="303"/>
      <c r="WUL679" s="303"/>
      <c r="WUM679" s="303"/>
      <c r="WUN679" s="303"/>
      <c r="WUO679" s="303"/>
      <c r="WUP679" s="303"/>
      <c r="WUQ679" s="303"/>
      <c r="WUR679" s="303"/>
      <c r="WUS679" s="303"/>
      <c r="WUT679" s="303"/>
      <c r="WUU679" s="303"/>
      <c r="WUV679" s="303"/>
      <c r="WUW679" s="303"/>
      <c r="WUX679" s="303"/>
      <c r="WUY679" s="303"/>
      <c r="WUZ679" s="303"/>
      <c r="WVA679" s="303"/>
      <c r="WVB679" s="303"/>
      <c r="WVC679" s="303"/>
      <c r="WVD679" s="303"/>
      <c r="WVE679" s="303"/>
      <c r="WVF679" s="303"/>
      <c r="WVG679" s="303"/>
      <c r="WVH679" s="303"/>
      <c r="WVI679" s="303"/>
      <c r="WVJ679" s="303"/>
      <c r="WVK679" s="303"/>
      <c r="WVL679" s="303"/>
      <c r="WVM679" s="303"/>
      <c r="WVN679" s="303"/>
      <c r="WVO679" s="303"/>
      <c r="WVP679" s="303"/>
    </row>
  </sheetData>
  <mergeCells count="5">
    <mergeCell ref="B6:J6"/>
    <mergeCell ref="B8:J8"/>
    <mergeCell ref="B9:J9"/>
    <mergeCell ref="A11:J11"/>
    <mergeCell ref="C13:D13"/>
  </mergeCells>
  <pageMargins left="0.7" right="0.7" top="0.75" bottom="0.75" header="0.3" footer="0.3"/>
  <pageSetup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O155"/>
  <sheetViews>
    <sheetView view="pageBreakPreview" zoomScaleNormal="100" zoomScaleSheetLayoutView="100" workbookViewId="0">
      <selection activeCell="I41" sqref="I41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1.28515625" style="7" hidden="1" customWidth="1"/>
    <col min="6" max="6" width="0" style="7" hidden="1" customWidth="1"/>
    <col min="7" max="7" width="17" style="7" bestFit="1" customWidth="1"/>
    <col min="8" max="11" width="11.42578125" style="7" customWidth="1"/>
    <col min="12" max="12" width="12.5703125" style="9" bestFit="1" customWidth="1"/>
    <col min="13" max="13" width="14.140625" style="7" bestFit="1" customWidth="1"/>
    <col min="14" max="14" width="10.28515625" style="7" bestFit="1" customWidth="1"/>
    <col min="15" max="15" width="11.42578125" style="7" bestFit="1" customWidth="1"/>
    <col min="16" max="258" width="9.140625" style="7"/>
    <col min="259" max="259" width="4.7109375" style="7" customWidth="1"/>
    <col min="260" max="261" width="3.7109375" style="7" customWidth="1"/>
    <col min="262" max="262" width="39.140625" style="7" customWidth="1"/>
    <col min="263" max="263" width="11.28515625" style="7" bestFit="1" customWidth="1"/>
    <col min="264" max="264" width="9.140625" style="7"/>
    <col min="265" max="265" width="15.140625" style="7" bestFit="1" customWidth="1"/>
    <col min="266" max="266" width="17" style="7" bestFit="1" customWidth="1"/>
    <col min="267" max="267" width="11.42578125" style="7" customWidth="1"/>
    <col min="268" max="268" width="12.28515625" style="7" bestFit="1" customWidth="1"/>
    <col min="269" max="269" width="11.28515625" style="7" bestFit="1" customWidth="1"/>
    <col min="270" max="271" width="10.28515625" style="7" bestFit="1" customWidth="1"/>
    <col min="272" max="514" width="9.140625" style="7"/>
    <col min="515" max="515" width="4.7109375" style="7" customWidth="1"/>
    <col min="516" max="517" width="3.7109375" style="7" customWidth="1"/>
    <col min="518" max="518" width="39.140625" style="7" customWidth="1"/>
    <col min="519" max="519" width="11.28515625" style="7" bestFit="1" customWidth="1"/>
    <col min="520" max="520" width="9.140625" style="7"/>
    <col min="521" max="521" width="15.140625" style="7" bestFit="1" customWidth="1"/>
    <col min="522" max="522" width="17" style="7" bestFit="1" customWidth="1"/>
    <col min="523" max="523" width="11.42578125" style="7" customWidth="1"/>
    <col min="524" max="524" width="12.28515625" style="7" bestFit="1" customWidth="1"/>
    <col min="525" max="525" width="11.28515625" style="7" bestFit="1" customWidth="1"/>
    <col min="526" max="527" width="10.28515625" style="7" bestFit="1" customWidth="1"/>
    <col min="528" max="770" width="9.140625" style="7"/>
    <col min="771" max="771" width="4.7109375" style="7" customWidth="1"/>
    <col min="772" max="773" width="3.7109375" style="7" customWidth="1"/>
    <col min="774" max="774" width="39.140625" style="7" customWidth="1"/>
    <col min="775" max="775" width="11.28515625" style="7" bestFit="1" customWidth="1"/>
    <col min="776" max="776" width="9.140625" style="7"/>
    <col min="777" max="777" width="15.140625" style="7" bestFit="1" customWidth="1"/>
    <col min="778" max="778" width="17" style="7" bestFit="1" customWidth="1"/>
    <col min="779" max="779" width="11.42578125" style="7" customWidth="1"/>
    <col min="780" max="780" width="12.28515625" style="7" bestFit="1" customWidth="1"/>
    <col min="781" max="781" width="11.28515625" style="7" bestFit="1" customWidth="1"/>
    <col min="782" max="783" width="10.28515625" style="7" bestFit="1" customWidth="1"/>
    <col min="784" max="1026" width="9.140625" style="7"/>
    <col min="1027" max="1027" width="4.7109375" style="7" customWidth="1"/>
    <col min="1028" max="1029" width="3.7109375" style="7" customWidth="1"/>
    <col min="1030" max="1030" width="39.140625" style="7" customWidth="1"/>
    <col min="1031" max="1031" width="11.28515625" style="7" bestFit="1" customWidth="1"/>
    <col min="1032" max="1032" width="9.140625" style="7"/>
    <col min="1033" max="1033" width="15.140625" style="7" bestFit="1" customWidth="1"/>
    <col min="1034" max="1034" width="17" style="7" bestFit="1" customWidth="1"/>
    <col min="1035" max="1035" width="11.42578125" style="7" customWidth="1"/>
    <col min="1036" max="1036" width="12.28515625" style="7" bestFit="1" customWidth="1"/>
    <col min="1037" max="1037" width="11.28515625" style="7" bestFit="1" customWidth="1"/>
    <col min="1038" max="1039" width="10.28515625" style="7" bestFit="1" customWidth="1"/>
    <col min="1040" max="1282" width="9.140625" style="7"/>
    <col min="1283" max="1283" width="4.7109375" style="7" customWidth="1"/>
    <col min="1284" max="1285" width="3.7109375" style="7" customWidth="1"/>
    <col min="1286" max="1286" width="39.140625" style="7" customWidth="1"/>
    <col min="1287" max="1287" width="11.28515625" style="7" bestFit="1" customWidth="1"/>
    <col min="1288" max="1288" width="9.140625" style="7"/>
    <col min="1289" max="1289" width="15.140625" style="7" bestFit="1" customWidth="1"/>
    <col min="1290" max="1290" width="17" style="7" bestFit="1" customWidth="1"/>
    <col min="1291" max="1291" width="11.42578125" style="7" customWidth="1"/>
    <col min="1292" max="1292" width="12.28515625" style="7" bestFit="1" customWidth="1"/>
    <col min="1293" max="1293" width="11.28515625" style="7" bestFit="1" customWidth="1"/>
    <col min="1294" max="1295" width="10.28515625" style="7" bestFit="1" customWidth="1"/>
    <col min="1296" max="1538" width="9.140625" style="7"/>
    <col min="1539" max="1539" width="4.7109375" style="7" customWidth="1"/>
    <col min="1540" max="1541" width="3.7109375" style="7" customWidth="1"/>
    <col min="1542" max="1542" width="39.140625" style="7" customWidth="1"/>
    <col min="1543" max="1543" width="11.28515625" style="7" bestFit="1" customWidth="1"/>
    <col min="1544" max="1544" width="9.140625" style="7"/>
    <col min="1545" max="1545" width="15.140625" style="7" bestFit="1" customWidth="1"/>
    <col min="1546" max="1546" width="17" style="7" bestFit="1" customWidth="1"/>
    <col min="1547" max="1547" width="11.42578125" style="7" customWidth="1"/>
    <col min="1548" max="1548" width="12.28515625" style="7" bestFit="1" customWidth="1"/>
    <col min="1549" max="1549" width="11.28515625" style="7" bestFit="1" customWidth="1"/>
    <col min="1550" max="1551" width="10.28515625" style="7" bestFit="1" customWidth="1"/>
    <col min="1552" max="1794" width="9.140625" style="7"/>
    <col min="1795" max="1795" width="4.7109375" style="7" customWidth="1"/>
    <col min="1796" max="1797" width="3.7109375" style="7" customWidth="1"/>
    <col min="1798" max="1798" width="39.140625" style="7" customWidth="1"/>
    <col min="1799" max="1799" width="11.28515625" style="7" bestFit="1" customWidth="1"/>
    <col min="1800" max="1800" width="9.140625" style="7"/>
    <col min="1801" max="1801" width="15.140625" style="7" bestFit="1" customWidth="1"/>
    <col min="1802" max="1802" width="17" style="7" bestFit="1" customWidth="1"/>
    <col min="1803" max="1803" width="11.42578125" style="7" customWidth="1"/>
    <col min="1804" max="1804" width="12.28515625" style="7" bestFit="1" customWidth="1"/>
    <col min="1805" max="1805" width="11.28515625" style="7" bestFit="1" customWidth="1"/>
    <col min="1806" max="1807" width="10.28515625" style="7" bestFit="1" customWidth="1"/>
    <col min="1808" max="2050" width="9.140625" style="7"/>
    <col min="2051" max="2051" width="4.7109375" style="7" customWidth="1"/>
    <col min="2052" max="2053" width="3.7109375" style="7" customWidth="1"/>
    <col min="2054" max="2054" width="39.140625" style="7" customWidth="1"/>
    <col min="2055" max="2055" width="11.28515625" style="7" bestFit="1" customWidth="1"/>
    <col min="2056" max="2056" width="9.140625" style="7"/>
    <col min="2057" max="2057" width="15.140625" style="7" bestFit="1" customWidth="1"/>
    <col min="2058" max="2058" width="17" style="7" bestFit="1" customWidth="1"/>
    <col min="2059" max="2059" width="11.42578125" style="7" customWidth="1"/>
    <col min="2060" max="2060" width="12.28515625" style="7" bestFit="1" customWidth="1"/>
    <col min="2061" max="2061" width="11.28515625" style="7" bestFit="1" customWidth="1"/>
    <col min="2062" max="2063" width="10.28515625" style="7" bestFit="1" customWidth="1"/>
    <col min="2064" max="2306" width="9.140625" style="7"/>
    <col min="2307" max="2307" width="4.7109375" style="7" customWidth="1"/>
    <col min="2308" max="2309" width="3.7109375" style="7" customWidth="1"/>
    <col min="2310" max="2310" width="39.140625" style="7" customWidth="1"/>
    <col min="2311" max="2311" width="11.28515625" style="7" bestFit="1" customWidth="1"/>
    <col min="2312" max="2312" width="9.140625" style="7"/>
    <col min="2313" max="2313" width="15.140625" style="7" bestFit="1" customWidth="1"/>
    <col min="2314" max="2314" width="17" style="7" bestFit="1" customWidth="1"/>
    <col min="2315" max="2315" width="11.42578125" style="7" customWidth="1"/>
    <col min="2316" max="2316" width="12.28515625" style="7" bestFit="1" customWidth="1"/>
    <col min="2317" max="2317" width="11.28515625" style="7" bestFit="1" customWidth="1"/>
    <col min="2318" max="2319" width="10.28515625" style="7" bestFit="1" customWidth="1"/>
    <col min="2320" max="2562" width="9.140625" style="7"/>
    <col min="2563" max="2563" width="4.7109375" style="7" customWidth="1"/>
    <col min="2564" max="2565" width="3.7109375" style="7" customWidth="1"/>
    <col min="2566" max="2566" width="39.140625" style="7" customWidth="1"/>
    <col min="2567" max="2567" width="11.28515625" style="7" bestFit="1" customWidth="1"/>
    <col min="2568" max="2568" width="9.140625" style="7"/>
    <col min="2569" max="2569" width="15.140625" style="7" bestFit="1" customWidth="1"/>
    <col min="2570" max="2570" width="17" style="7" bestFit="1" customWidth="1"/>
    <col min="2571" max="2571" width="11.42578125" style="7" customWidth="1"/>
    <col min="2572" max="2572" width="12.28515625" style="7" bestFit="1" customWidth="1"/>
    <col min="2573" max="2573" width="11.28515625" style="7" bestFit="1" customWidth="1"/>
    <col min="2574" max="2575" width="10.28515625" style="7" bestFit="1" customWidth="1"/>
    <col min="2576" max="2818" width="9.140625" style="7"/>
    <col min="2819" max="2819" width="4.7109375" style="7" customWidth="1"/>
    <col min="2820" max="2821" width="3.7109375" style="7" customWidth="1"/>
    <col min="2822" max="2822" width="39.140625" style="7" customWidth="1"/>
    <col min="2823" max="2823" width="11.28515625" style="7" bestFit="1" customWidth="1"/>
    <col min="2824" max="2824" width="9.140625" style="7"/>
    <col min="2825" max="2825" width="15.140625" style="7" bestFit="1" customWidth="1"/>
    <col min="2826" max="2826" width="17" style="7" bestFit="1" customWidth="1"/>
    <col min="2827" max="2827" width="11.42578125" style="7" customWidth="1"/>
    <col min="2828" max="2828" width="12.28515625" style="7" bestFit="1" customWidth="1"/>
    <col min="2829" max="2829" width="11.28515625" style="7" bestFit="1" customWidth="1"/>
    <col min="2830" max="2831" width="10.28515625" style="7" bestFit="1" customWidth="1"/>
    <col min="2832" max="3074" width="9.140625" style="7"/>
    <col min="3075" max="3075" width="4.7109375" style="7" customWidth="1"/>
    <col min="3076" max="3077" width="3.7109375" style="7" customWidth="1"/>
    <col min="3078" max="3078" width="39.140625" style="7" customWidth="1"/>
    <col min="3079" max="3079" width="11.28515625" style="7" bestFit="1" customWidth="1"/>
    <col min="3080" max="3080" width="9.140625" style="7"/>
    <col min="3081" max="3081" width="15.140625" style="7" bestFit="1" customWidth="1"/>
    <col min="3082" max="3082" width="17" style="7" bestFit="1" customWidth="1"/>
    <col min="3083" max="3083" width="11.42578125" style="7" customWidth="1"/>
    <col min="3084" max="3084" width="12.28515625" style="7" bestFit="1" customWidth="1"/>
    <col min="3085" max="3085" width="11.28515625" style="7" bestFit="1" customWidth="1"/>
    <col min="3086" max="3087" width="10.28515625" style="7" bestFit="1" customWidth="1"/>
    <col min="3088" max="3330" width="9.140625" style="7"/>
    <col min="3331" max="3331" width="4.7109375" style="7" customWidth="1"/>
    <col min="3332" max="3333" width="3.7109375" style="7" customWidth="1"/>
    <col min="3334" max="3334" width="39.140625" style="7" customWidth="1"/>
    <col min="3335" max="3335" width="11.28515625" style="7" bestFit="1" customWidth="1"/>
    <col min="3336" max="3336" width="9.140625" style="7"/>
    <col min="3337" max="3337" width="15.140625" style="7" bestFit="1" customWidth="1"/>
    <col min="3338" max="3338" width="17" style="7" bestFit="1" customWidth="1"/>
    <col min="3339" max="3339" width="11.42578125" style="7" customWidth="1"/>
    <col min="3340" max="3340" width="12.28515625" style="7" bestFit="1" customWidth="1"/>
    <col min="3341" max="3341" width="11.28515625" style="7" bestFit="1" customWidth="1"/>
    <col min="3342" max="3343" width="10.28515625" style="7" bestFit="1" customWidth="1"/>
    <col min="3344" max="3586" width="9.140625" style="7"/>
    <col min="3587" max="3587" width="4.7109375" style="7" customWidth="1"/>
    <col min="3588" max="3589" width="3.7109375" style="7" customWidth="1"/>
    <col min="3590" max="3590" width="39.140625" style="7" customWidth="1"/>
    <col min="3591" max="3591" width="11.28515625" style="7" bestFit="1" customWidth="1"/>
    <col min="3592" max="3592" width="9.140625" style="7"/>
    <col min="3593" max="3593" width="15.140625" style="7" bestFit="1" customWidth="1"/>
    <col min="3594" max="3594" width="17" style="7" bestFit="1" customWidth="1"/>
    <col min="3595" max="3595" width="11.42578125" style="7" customWidth="1"/>
    <col min="3596" max="3596" width="12.28515625" style="7" bestFit="1" customWidth="1"/>
    <col min="3597" max="3597" width="11.28515625" style="7" bestFit="1" customWidth="1"/>
    <col min="3598" max="3599" width="10.28515625" style="7" bestFit="1" customWidth="1"/>
    <col min="3600" max="3842" width="9.140625" style="7"/>
    <col min="3843" max="3843" width="4.7109375" style="7" customWidth="1"/>
    <col min="3844" max="3845" width="3.7109375" style="7" customWidth="1"/>
    <col min="3846" max="3846" width="39.140625" style="7" customWidth="1"/>
    <col min="3847" max="3847" width="11.28515625" style="7" bestFit="1" customWidth="1"/>
    <col min="3848" max="3848" width="9.140625" style="7"/>
    <col min="3849" max="3849" width="15.140625" style="7" bestFit="1" customWidth="1"/>
    <col min="3850" max="3850" width="17" style="7" bestFit="1" customWidth="1"/>
    <col min="3851" max="3851" width="11.42578125" style="7" customWidth="1"/>
    <col min="3852" max="3852" width="12.28515625" style="7" bestFit="1" customWidth="1"/>
    <col min="3853" max="3853" width="11.28515625" style="7" bestFit="1" customWidth="1"/>
    <col min="3854" max="3855" width="10.28515625" style="7" bestFit="1" customWidth="1"/>
    <col min="3856" max="4098" width="9.140625" style="7"/>
    <col min="4099" max="4099" width="4.7109375" style="7" customWidth="1"/>
    <col min="4100" max="4101" width="3.7109375" style="7" customWidth="1"/>
    <col min="4102" max="4102" width="39.140625" style="7" customWidth="1"/>
    <col min="4103" max="4103" width="11.28515625" style="7" bestFit="1" customWidth="1"/>
    <col min="4104" max="4104" width="9.140625" style="7"/>
    <col min="4105" max="4105" width="15.140625" style="7" bestFit="1" customWidth="1"/>
    <col min="4106" max="4106" width="17" style="7" bestFit="1" customWidth="1"/>
    <col min="4107" max="4107" width="11.42578125" style="7" customWidth="1"/>
    <col min="4108" max="4108" width="12.28515625" style="7" bestFit="1" customWidth="1"/>
    <col min="4109" max="4109" width="11.28515625" style="7" bestFit="1" customWidth="1"/>
    <col min="4110" max="4111" width="10.28515625" style="7" bestFit="1" customWidth="1"/>
    <col min="4112" max="4354" width="9.140625" style="7"/>
    <col min="4355" max="4355" width="4.7109375" style="7" customWidth="1"/>
    <col min="4356" max="4357" width="3.7109375" style="7" customWidth="1"/>
    <col min="4358" max="4358" width="39.140625" style="7" customWidth="1"/>
    <col min="4359" max="4359" width="11.28515625" style="7" bestFit="1" customWidth="1"/>
    <col min="4360" max="4360" width="9.140625" style="7"/>
    <col min="4361" max="4361" width="15.140625" style="7" bestFit="1" customWidth="1"/>
    <col min="4362" max="4362" width="17" style="7" bestFit="1" customWidth="1"/>
    <col min="4363" max="4363" width="11.42578125" style="7" customWidth="1"/>
    <col min="4364" max="4364" width="12.28515625" style="7" bestFit="1" customWidth="1"/>
    <col min="4365" max="4365" width="11.28515625" style="7" bestFit="1" customWidth="1"/>
    <col min="4366" max="4367" width="10.28515625" style="7" bestFit="1" customWidth="1"/>
    <col min="4368" max="4610" width="9.140625" style="7"/>
    <col min="4611" max="4611" width="4.7109375" style="7" customWidth="1"/>
    <col min="4612" max="4613" width="3.7109375" style="7" customWidth="1"/>
    <col min="4614" max="4614" width="39.140625" style="7" customWidth="1"/>
    <col min="4615" max="4615" width="11.28515625" style="7" bestFit="1" customWidth="1"/>
    <col min="4616" max="4616" width="9.140625" style="7"/>
    <col min="4617" max="4617" width="15.140625" style="7" bestFit="1" customWidth="1"/>
    <col min="4618" max="4618" width="17" style="7" bestFit="1" customWidth="1"/>
    <col min="4619" max="4619" width="11.42578125" style="7" customWidth="1"/>
    <col min="4620" max="4620" width="12.28515625" style="7" bestFit="1" customWidth="1"/>
    <col min="4621" max="4621" width="11.28515625" style="7" bestFit="1" customWidth="1"/>
    <col min="4622" max="4623" width="10.28515625" style="7" bestFit="1" customWidth="1"/>
    <col min="4624" max="4866" width="9.140625" style="7"/>
    <col min="4867" max="4867" width="4.7109375" style="7" customWidth="1"/>
    <col min="4868" max="4869" width="3.7109375" style="7" customWidth="1"/>
    <col min="4870" max="4870" width="39.140625" style="7" customWidth="1"/>
    <col min="4871" max="4871" width="11.28515625" style="7" bestFit="1" customWidth="1"/>
    <col min="4872" max="4872" width="9.140625" style="7"/>
    <col min="4873" max="4873" width="15.140625" style="7" bestFit="1" customWidth="1"/>
    <col min="4874" max="4874" width="17" style="7" bestFit="1" customWidth="1"/>
    <col min="4875" max="4875" width="11.42578125" style="7" customWidth="1"/>
    <col min="4876" max="4876" width="12.28515625" style="7" bestFit="1" customWidth="1"/>
    <col min="4877" max="4877" width="11.28515625" style="7" bestFit="1" customWidth="1"/>
    <col min="4878" max="4879" width="10.28515625" style="7" bestFit="1" customWidth="1"/>
    <col min="4880" max="5122" width="9.140625" style="7"/>
    <col min="5123" max="5123" width="4.7109375" style="7" customWidth="1"/>
    <col min="5124" max="5125" width="3.7109375" style="7" customWidth="1"/>
    <col min="5126" max="5126" width="39.140625" style="7" customWidth="1"/>
    <col min="5127" max="5127" width="11.28515625" style="7" bestFit="1" customWidth="1"/>
    <col min="5128" max="5128" width="9.140625" style="7"/>
    <col min="5129" max="5129" width="15.140625" style="7" bestFit="1" customWidth="1"/>
    <col min="5130" max="5130" width="17" style="7" bestFit="1" customWidth="1"/>
    <col min="5131" max="5131" width="11.42578125" style="7" customWidth="1"/>
    <col min="5132" max="5132" width="12.28515625" style="7" bestFit="1" customWidth="1"/>
    <col min="5133" max="5133" width="11.28515625" style="7" bestFit="1" customWidth="1"/>
    <col min="5134" max="5135" width="10.28515625" style="7" bestFit="1" customWidth="1"/>
    <col min="5136" max="5378" width="9.140625" style="7"/>
    <col min="5379" max="5379" width="4.7109375" style="7" customWidth="1"/>
    <col min="5380" max="5381" width="3.7109375" style="7" customWidth="1"/>
    <col min="5382" max="5382" width="39.140625" style="7" customWidth="1"/>
    <col min="5383" max="5383" width="11.28515625" style="7" bestFit="1" customWidth="1"/>
    <col min="5384" max="5384" width="9.140625" style="7"/>
    <col min="5385" max="5385" width="15.140625" style="7" bestFit="1" customWidth="1"/>
    <col min="5386" max="5386" width="17" style="7" bestFit="1" customWidth="1"/>
    <col min="5387" max="5387" width="11.42578125" style="7" customWidth="1"/>
    <col min="5388" max="5388" width="12.28515625" style="7" bestFit="1" customWidth="1"/>
    <col min="5389" max="5389" width="11.28515625" style="7" bestFit="1" customWidth="1"/>
    <col min="5390" max="5391" width="10.28515625" style="7" bestFit="1" customWidth="1"/>
    <col min="5392" max="5634" width="9.140625" style="7"/>
    <col min="5635" max="5635" width="4.7109375" style="7" customWidth="1"/>
    <col min="5636" max="5637" width="3.7109375" style="7" customWidth="1"/>
    <col min="5638" max="5638" width="39.140625" style="7" customWidth="1"/>
    <col min="5639" max="5639" width="11.28515625" style="7" bestFit="1" customWidth="1"/>
    <col min="5640" max="5640" width="9.140625" style="7"/>
    <col min="5641" max="5641" width="15.140625" style="7" bestFit="1" customWidth="1"/>
    <col min="5642" max="5642" width="17" style="7" bestFit="1" customWidth="1"/>
    <col min="5643" max="5643" width="11.42578125" style="7" customWidth="1"/>
    <col min="5644" max="5644" width="12.28515625" style="7" bestFit="1" customWidth="1"/>
    <col min="5645" max="5645" width="11.28515625" style="7" bestFit="1" customWidth="1"/>
    <col min="5646" max="5647" width="10.28515625" style="7" bestFit="1" customWidth="1"/>
    <col min="5648" max="5890" width="9.140625" style="7"/>
    <col min="5891" max="5891" width="4.7109375" style="7" customWidth="1"/>
    <col min="5892" max="5893" width="3.7109375" style="7" customWidth="1"/>
    <col min="5894" max="5894" width="39.140625" style="7" customWidth="1"/>
    <col min="5895" max="5895" width="11.28515625" style="7" bestFit="1" customWidth="1"/>
    <col min="5896" max="5896" width="9.140625" style="7"/>
    <col min="5897" max="5897" width="15.140625" style="7" bestFit="1" customWidth="1"/>
    <col min="5898" max="5898" width="17" style="7" bestFit="1" customWidth="1"/>
    <col min="5899" max="5899" width="11.42578125" style="7" customWidth="1"/>
    <col min="5900" max="5900" width="12.28515625" style="7" bestFit="1" customWidth="1"/>
    <col min="5901" max="5901" width="11.28515625" style="7" bestFit="1" customWidth="1"/>
    <col min="5902" max="5903" width="10.28515625" style="7" bestFit="1" customWidth="1"/>
    <col min="5904" max="6146" width="9.140625" style="7"/>
    <col min="6147" max="6147" width="4.7109375" style="7" customWidth="1"/>
    <col min="6148" max="6149" width="3.7109375" style="7" customWidth="1"/>
    <col min="6150" max="6150" width="39.140625" style="7" customWidth="1"/>
    <col min="6151" max="6151" width="11.28515625" style="7" bestFit="1" customWidth="1"/>
    <col min="6152" max="6152" width="9.140625" style="7"/>
    <col min="6153" max="6153" width="15.140625" style="7" bestFit="1" customWidth="1"/>
    <col min="6154" max="6154" width="17" style="7" bestFit="1" customWidth="1"/>
    <col min="6155" max="6155" width="11.42578125" style="7" customWidth="1"/>
    <col min="6156" max="6156" width="12.28515625" style="7" bestFit="1" customWidth="1"/>
    <col min="6157" max="6157" width="11.28515625" style="7" bestFit="1" customWidth="1"/>
    <col min="6158" max="6159" width="10.28515625" style="7" bestFit="1" customWidth="1"/>
    <col min="6160" max="6402" width="9.140625" style="7"/>
    <col min="6403" max="6403" width="4.7109375" style="7" customWidth="1"/>
    <col min="6404" max="6405" width="3.7109375" style="7" customWidth="1"/>
    <col min="6406" max="6406" width="39.140625" style="7" customWidth="1"/>
    <col min="6407" max="6407" width="11.28515625" style="7" bestFit="1" customWidth="1"/>
    <col min="6408" max="6408" width="9.140625" style="7"/>
    <col min="6409" max="6409" width="15.140625" style="7" bestFit="1" customWidth="1"/>
    <col min="6410" max="6410" width="17" style="7" bestFit="1" customWidth="1"/>
    <col min="6411" max="6411" width="11.42578125" style="7" customWidth="1"/>
    <col min="6412" max="6412" width="12.28515625" style="7" bestFit="1" customWidth="1"/>
    <col min="6413" max="6413" width="11.28515625" style="7" bestFit="1" customWidth="1"/>
    <col min="6414" max="6415" width="10.28515625" style="7" bestFit="1" customWidth="1"/>
    <col min="6416" max="6658" width="9.140625" style="7"/>
    <col min="6659" max="6659" width="4.7109375" style="7" customWidth="1"/>
    <col min="6660" max="6661" width="3.7109375" style="7" customWidth="1"/>
    <col min="6662" max="6662" width="39.140625" style="7" customWidth="1"/>
    <col min="6663" max="6663" width="11.28515625" style="7" bestFit="1" customWidth="1"/>
    <col min="6664" max="6664" width="9.140625" style="7"/>
    <col min="6665" max="6665" width="15.140625" style="7" bestFit="1" customWidth="1"/>
    <col min="6666" max="6666" width="17" style="7" bestFit="1" customWidth="1"/>
    <col min="6667" max="6667" width="11.42578125" style="7" customWidth="1"/>
    <col min="6668" max="6668" width="12.28515625" style="7" bestFit="1" customWidth="1"/>
    <col min="6669" max="6669" width="11.28515625" style="7" bestFit="1" customWidth="1"/>
    <col min="6670" max="6671" width="10.28515625" style="7" bestFit="1" customWidth="1"/>
    <col min="6672" max="6914" width="9.140625" style="7"/>
    <col min="6915" max="6915" width="4.7109375" style="7" customWidth="1"/>
    <col min="6916" max="6917" width="3.7109375" style="7" customWidth="1"/>
    <col min="6918" max="6918" width="39.140625" style="7" customWidth="1"/>
    <col min="6919" max="6919" width="11.28515625" style="7" bestFit="1" customWidth="1"/>
    <col min="6920" max="6920" width="9.140625" style="7"/>
    <col min="6921" max="6921" width="15.140625" style="7" bestFit="1" customWidth="1"/>
    <col min="6922" max="6922" width="17" style="7" bestFit="1" customWidth="1"/>
    <col min="6923" max="6923" width="11.42578125" style="7" customWidth="1"/>
    <col min="6924" max="6924" width="12.28515625" style="7" bestFit="1" customWidth="1"/>
    <col min="6925" max="6925" width="11.28515625" style="7" bestFit="1" customWidth="1"/>
    <col min="6926" max="6927" width="10.28515625" style="7" bestFit="1" customWidth="1"/>
    <col min="6928" max="7170" width="9.140625" style="7"/>
    <col min="7171" max="7171" width="4.7109375" style="7" customWidth="1"/>
    <col min="7172" max="7173" width="3.7109375" style="7" customWidth="1"/>
    <col min="7174" max="7174" width="39.140625" style="7" customWidth="1"/>
    <col min="7175" max="7175" width="11.28515625" style="7" bestFit="1" customWidth="1"/>
    <col min="7176" max="7176" width="9.140625" style="7"/>
    <col min="7177" max="7177" width="15.140625" style="7" bestFit="1" customWidth="1"/>
    <col min="7178" max="7178" width="17" style="7" bestFit="1" customWidth="1"/>
    <col min="7179" max="7179" width="11.42578125" style="7" customWidth="1"/>
    <col min="7180" max="7180" width="12.28515625" style="7" bestFit="1" customWidth="1"/>
    <col min="7181" max="7181" width="11.28515625" style="7" bestFit="1" customWidth="1"/>
    <col min="7182" max="7183" width="10.28515625" style="7" bestFit="1" customWidth="1"/>
    <col min="7184" max="7426" width="9.140625" style="7"/>
    <col min="7427" max="7427" width="4.7109375" style="7" customWidth="1"/>
    <col min="7428" max="7429" width="3.7109375" style="7" customWidth="1"/>
    <col min="7430" max="7430" width="39.140625" style="7" customWidth="1"/>
    <col min="7431" max="7431" width="11.28515625" style="7" bestFit="1" customWidth="1"/>
    <col min="7432" max="7432" width="9.140625" style="7"/>
    <col min="7433" max="7433" width="15.140625" style="7" bestFit="1" customWidth="1"/>
    <col min="7434" max="7434" width="17" style="7" bestFit="1" customWidth="1"/>
    <col min="7435" max="7435" width="11.42578125" style="7" customWidth="1"/>
    <col min="7436" max="7436" width="12.28515625" style="7" bestFit="1" customWidth="1"/>
    <col min="7437" max="7437" width="11.28515625" style="7" bestFit="1" customWidth="1"/>
    <col min="7438" max="7439" width="10.28515625" style="7" bestFit="1" customWidth="1"/>
    <col min="7440" max="7682" width="9.140625" style="7"/>
    <col min="7683" max="7683" width="4.7109375" style="7" customWidth="1"/>
    <col min="7684" max="7685" width="3.7109375" style="7" customWidth="1"/>
    <col min="7686" max="7686" width="39.140625" style="7" customWidth="1"/>
    <col min="7687" max="7687" width="11.28515625" style="7" bestFit="1" customWidth="1"/>
    <col min="7688" max="7688" width="9.140625" style="7"/>
    <col min="7689" max="7689" width="15.140625" style="7" bestFit="1" customWidth="1"/>
    <col min="7690" max="7690" width="17" style="7" bestFit="1" customWidth="1"/>
    <col min="7691" max="7691" width="11.42578125" style="7" customWidth="1"/>
    <col min="7692" max="7692" width="12.28515625" style="7" bestFit="1" customWidth="1"/>
    <col min="7693" max="7693" width="11.28515625" style="7" bestFit="1" customWidth="1"/>
    <col min="7694" max="7695" width="10.28515625" style="7" bestFit="1" customWidth="1"/>
    <col min="7696" max="7938" width="9.140625" style="7"/>
    <col min="7939" max="7939" width="4.7109375" style="7" customWidth="1"/>
    <col min="7940" max="7941" width="3.7109375" style="7" customWidth="1"/>
    <col min="7942" max="7942" width="39.140625" style="7" customWidth="1"/>
    <col min="7943" max="7943" width="11.28515625" style="7" bestFit="1" customWidth="1"/>
    <col min="7944" max="7944" width="9.140625" style="7"/>
    <col min="7945" max="7945" width="15.140625" style="7" bestFit="1" customWidth="1"/>
    <col min="7946" max="7946" width="17" style="7" bestFit="1" customWidth="1"/>
    <col min="7947" max="7947" width="11.42578125" style="7" customWidth="1"/>
    <col min="7948" max="7948" width="12.28515625" style="7" bestFit="1" customWidth="1"/>
    <col min="7949" max="7949" width="11.28515625" style="7" bestFit="1" customWidth="1"/>
    <col min="7950" max="7951" width="10.28515625" style="7" bestFit="1" customWidth="1"/>
    <col min="7952" max="8194" width="9.140625" style="7"/>
    <col min="8195" max="8195" width="4.7109375" style="7" customWidth="1"/>
    <col min="8196" max="8197" width="3.7109375" style="7" customWidth="1"/>
    <col min="8198" max="8198" width="39.140625" style="7" customWidth="1"/>
    <col min="8199" max="8199" width="11.28515625" style="7" bestFit="1" customWidth="1"/>
    <col min="8200" max="8200" width="9.140625" style="7"/>
    <col min="8201" max="8201" width="15.140625" style="7" bestFit="1" customWidth="1"/>
    <col min="8202" max="8202" width="17" style="7" bestFit="1" customWidth="1"/>
    <col min="8203" max="8203" width="11.42578125" style="7" customWidth="1"/>
    <col min="8204" max="8204" width="12.28515625" style="7" bestFit="1" customWidth="1"/>
    <col min="8205" max="8205" width="11.28515625" style="7" bestFit="1" customWidth="1"/>
    <col min="8206" max="8207" width="10.28515625" style="7" bestFit="1" customWidth="1"/>
    <col min="8208" max="8450" width="9.140625" style="7"/>
    <col min="8451" max="8451" width="4.7109375" style="7" customWidth="1"/>
    <col min="8452" max="8453" width="3.7109375" style="7" customWidth="1"/>
    <col min="8454" max="8454" width="39.140625" style="7" customWidth="1"/>
    <col min="8455" max="8455" width="11.28515625" style="7" bestFit="1" customWidth="1"/>
    <col min="8456" max="8456" width="9.140625" style="7"/>
    <col min="8457" max="8457" width="15.140625" style="7" bestFit="1" customWidth="1"/>
    <col min="8458" max="8458" width="17" style="7" bestFit="1" customWidth="1"/>
    <col min="8459" max="8459" width="11.42578125" style="7" customWidth="1"/>
    <col min="8460" max="8460" width="12.28515625" style="7" bestFit="1" customWidth="1"/>
    <col min="8461" max="8461" width="11.28515625" style="7" bestFit="1" customWidth="1"/>
    <col min="8462" max="8463" width="10.28515625" style="7" bestFit="1" customWidth="1"/>
    <col min="8464" max="8706" width="9.140625" style="7"/>
    <col min="8707" max="8707" width="4.7109375" style="7" customWidth="1"/>
    <col min="8708" max="8709" width="3.7109375" style="7" customWidth="1"/>
    <col min="8710" max="8710" width="39.140625" style="7" customWidth="1"/>
    <col min="8711" max="8711" width="11.28515625" style="7" bestFit="1" customWidth="1"/>
    <col min="8712" max="8712" width="9.140625" style="7"/>
    <col min="8713" max="8713" width="15.140625" style="7" bestFit="1" customWidth="1"/>
    <col min="8714" max="8714" width="17" style="7" bestFit="1" customWidth="1"/>
    <col min="8715" max="8715" width="11.42578125" style="7" customWidth="1"/>
    <col min="8716" max="8716" width="12.28515625" style="7" bestFit="1" customWidth="1"/>
    <col min="8717" max="8717" width="11.28515625" style="7" bestFit="1" customWidth="1"/>
    <col min="8718" max="8719" width="10.28515625" style="7" bestFit="1" customWidth="1"/>
    <col min="8720" max="8962" width="9.140625" style="7"/>
    <col min="8963" max="8963" width="4.7109375" style="7" customWidth="1"/>
    <col min="8964" max="8965" width="3.7109375" style="7" customWidth="1"/>
    <col min="8966" max="8966" width="39.140625" style="7" customWidth="1"/>
    <col min="8967" max="8967" width="11.28515625" style="7" bestFit="1" customWidth="1"/>
    <col min="8968" max="8968" width="9.140625" style="7"/>
    <col min="8969" max="8969" width="15.140625" style="7" bestFit="1" customWidth="1"/>
    <col min="8970" max="8970" width="17" style="7" bestFit="1" customWidth="1"/>
    <col min="8971" max="8971" width="11.42578125" style="7" customWidth="1"/>
    <col min="8972" max="8972" width="12.28515625" style="7" bestFit="1" customWidth="1"/>
    <col min="8973" max="8973" width="11.28515625" style="7" bestFit="1" customWidth="1"/>
    <col min="8974" max="8975" width="10.28515625" style="7" bestFit="1" customWidth="1"/>
    <col min="8976" max="9218" width="9.140625" style="7"/>
    <col min="9219" max="9219" width="4.7109375" style="7" customWidth="1"/>
    <col min="9220" max="9221" width="3.7109375" style="7" customWidth="1"/>
    <col min="9222" max="9222" width="39.140625" style="7" customWidth="1"/>
    <col min="9223" max="9223" width="11.28515625" style="7" bestFit="1" customWidth="1"/>
    <col min="9224" max="9224" width="9.140625" style="7"/>
    <col min="9225" max="9225" width="15.140625" style="7" bestFit="1" customWidth="1"/>
    <col min="9226" max="9226" width="17" style="7" bestFit="1" customWidth="1"/>
    <col min="9227" max="9227" width="11.42578125" style="7" customWidth="1"/>
    <col min="9228" max="9228" width="12.28515625" style="7" bestFit="1" customWidth="1"/>
    <col min="9229" max="9229" width="11.28515625" style="7" bestFit="1" customWidth="1"/>
    <col min="9230" max="9231" width="10.28515625" style="7" bestFit="1" customWidth="1"/>
    <col min="9232" max="9474" width="9.140625" style="7"/>
    <col min="9475" max="9475" width="4.7109375" style="7" customWidth="1"/>
    <col min="9476" max="9477" width="3.7109375" style="7" customWidth="1"/>
    <col min="9478" max="9478" width="39.140625" style="7" customWidth="1"/>
    <col min="9479" max="9479" width="11.28515625" style="7" bestFit="1" customWidth="1"/>
    <col min="9480" max="9480" width="9.140625" style="7"/>
    <col min="9481" max="9481" width="15.140625" style="7" bestFit="1" customWidth="1"/>
    <col min="9482" max="9482" width="17" style="7" bestFit="1" customWidth="1"/>
    <col min="9483" max="9483" width="11.42578125" style="7" customWidth="1"/>
    <col min="9484" max="9484" width="12.28515625" style="7" bestFit="1" customWidth="1"/>
    <col min="9485" max="9485" width="11.28515625" style="7" bestFit="1" customWidth="1"/>
    <col min="9486" max="9487" width="10.28515625" style="7" bestFit="1" customWidth="1"/>
    <col min="9488" max="9730" width="9.140625" style="7"/>
    <col min="9731" max="9731" width="4.7109375" style="7" customWidth="1"/>
    <col min="9732" max="9733" width="3.7109375" style="7" customWidth="1"/>
    <col min="9734" max="9734" width="39.140625" style="7" customWidth="1"/>
    <col min="9735" max="9735" width="11.28515625" style="7" bestFit="1" customWidth="1"/>
    <col min="9736" max="9736" width="9.140625" style="7"/>
    <col min="9737" max="9737" width="15.140625" style="7" bestFit="1" customWidth="1"/>
    <col min="9738" max="9738" width="17" style="7" bestFit="1" customWidth="1"/>
    <col min="9739" max="9739" width="11.42578125" style="7" customWidth="1"/>
    <col min="9740" max="9740" width="12.28515625" style="7" bestFit="1" customWidth="1"/>
    <col min="9741" max="9741" width="11.28515625" style="7" bestFit="1" customWidth="1"/>
    <col min="9742" max="9743" width="10.28515625" style="7" bestFit="1" customWidth="1"/>
    <col min="9744" max="9986" width="9.140625" style="7"/>
    <col min="9987" max="9987" width="4.7109375" style="7" customWidth="1"/>
    <col min="9988" max="9989" width="3.7109375" style="7" customWidth="1"/>
    <col min="9990" max="9990" width="39.140625" style="7" customWidth="1"/>
    <col min="9991" max="9991" width="11.28515625" style="7" bestFit="1" customWidth="1"/>
    <col min="9992" max="9992" width="9.140625" style="7"/>
    <col min="9993" max="9993" width="15.140625" style="7" bestFit="1" customWidth="1"/>
    <col min="9994" max="9994" width="17" style="7" bestFit="1" customWidth="1"/>
    <col min="9995" max="9995" width="11.42578125" style="7" customWidth="1"/>
    <col min="9996" max="9996" width="12.28515625" style="7" bestFit="1" customWidth="1"/>
    <col min="9997" max="9997" width="11.28515625" style="7" bestFit="1" customWidth="1"/>
    <col min="9998" max="9999" width="10.28515625" style="7" bestFit="1" customWidth="1"/>
    <col min="10000" max="10242" width="9.140625" style="7"/>
    <col min="10243" max="10243" width="4.7109375" style="7" customWidth="1"/>
    <col min="10244" max="10245" width="3.7109375" style="7" customWidth="1"/>
    <col min="10246" max="10246" width="39.140625" style="7" customWidth="1"/>
    <col min="10247" max="10247" width="11.28515625" style="7" bestFit="1" customWidth="1"/>
    <col min="10248" max="10248" width="9.140625" style="7"/>
    <col min="10249" max="10249" width="15.140625" style="7" bestFit="1" customWidth="1"/>
    <col min="10250" max="10250" width="17" style="7" bestFit="1" customWidth="1"/>
    <col min="10251" max="10251" width="11.42578125" style="7" customWidth="1"/>
    <col min="10252" max="10252" width="12.28515625" style="7" bestFit="1" customWidth="1"/>
    <col min="10253" max="10253" width="11.28515625" style="7" bestFit="1" customWidth="1"/>
    <col min="10254" max="10255" width="10.28515625" style="7" bestFit="1" customWidth="1"/>
    <col min="10256" max="10498" width="9.140625" style="7"/>
    <col min="10499" max="10499" width="4.7109375" style="7" customWidth="1"/>
    <col min="10500" max="10501" width="3.7109375" style="7" customWidth="1"/>
    <col min="10502" max="10502" width="39.140625" style="7" customWidth="1"/>
    <col min="10503" max="10503" width="11.28515625" style="7" bestFit="1" customWidth="1"/>
    <col min="10504" max="10504" width="9.140625" style="7"/>
    <col min="10505" max="10505" width="15.140625" style="7" bestFit="1" customWidth="1"/>
    <col min="10506" max="10506" width="17" style="7" bestFit="1" customWidth="1"/>
    <col min="10507" max="10507" width="11.42578125" style="7" customWidth="1"/>
    <col min="10508" max="10508" width="12.28515625" style="7" bestFit="1" customWidth="1"/>
    <col min="10509" max="10509" width="11.28515625" style="7" bestFit="1" customWidth="1"/>
    <col min="10510" max="10511" width="10.28515625" style="7" bestFit="1" customWidth="1"/>
    <col min="10512" max="10754" width="9.140625" style="7"/>
    <col min="10755" max="10755" width="4.7109375" style="7" customWidth="1"/>
    <col min="10756" max="10757" width="3.7109375" style="7" customWidth="1"/>
    <col min="10758" max="10758" width="39.140625" style="7" customWidth="1"/>
    <col min="10759" max="10759" width="11.28515625" style="7" bestFit="1" customWidth="1"/>
    <col min="10760" max="10760" width="9.140625" style="7"/>
    <col min="10761" max="10761" width="15.140625" style="7" bestFit="1" customWidth="1"/>
    <col min="10762" max="10762" width="17" style="7" bestFit="1" customWidth="1"/>
    <col min="10763" max="10763" width="11.42578125" style="7" customWidth="1"/>
    <col min="10764" max="10764" width="12.28515625" style="7" bestFit="1" customWidth="1"/>
    <col min="10765" max="10765" width="11.28515625" style="7" bestFit="1" customWidth="1"/>
    <col min="10766" max="10767" width="10.28515625" style="7" bestFit="1" customWidth="1"/>
    <col min="10768" max="11010" width="9.140625" style="7"/>
    <col min="11011" max="11011" width="4.7109375" style="7" customWidth="1"/>
    <col min="11012" max="11013" width="3.7109375" style="7" customWidth="1"/>
    <col min="11014" max="11014" width="39.140625" style="7" customWidth="1"/>
    <col min="11015" max="11015" width="11.28515625" style="7" bestFit="1" customWidth="1"/>
    <col min="11016" max="11016" width="9.140625" style="7"/>
    <col min="11017" max="11017" width="15.140625" style="7" bestFit="1" customWidth="1"/>
    <col min="11018" max="11018" width="17" style="7" bestFit="1" customWidth="1"/>
    <col min="11019" max="11019" width="11.42578125" style="7" customWidth="1"/>
    <col min="11020" max="11020" width="12.28515625" style="7" bestFit="1" customWidth="1"/>
    <col min="11021" max="11021" width="11.28515625" style="7" bestFit="1" customWidth="1"/>
    <col min="11022" max="11023" width="10.28515625" style="7" bestFit="1" customWidth="1"/>
    <col min="11024" max="11266" width="9.140625" style="7"/>
    <col min="11267" max="11267" width="4.7109375" style="7" customWidth="1"/>
    <col min="11268" max="11269" width="3.7109375" style="7" customWidth="1"/>
    <col min="11270" max="11270" width="39.140625" style="7" customWidth="1"/>
    <col min="11271" max="11271" width="11.28515625" style="7" bestFit="1" customWidth="1"/>
    <col min="11272" max="11272" width="9.140625" style="7"/>
    <col min="11273" max="11273" width="15.140625" style="7" bestFit="1" customWidth="1"/>
    <col min="11274" max="11274" width="17" style="7" bestFit="1" customWidth="1"/>
    <col min="11275" max="11275" width="11.42578125" style="7" customWidth="1"/>
    <col min="11276" max="11276" width="12.28515625" style="7" bestFit="1" customWidth="1"/>
    <col min="11277" max="11277" width="11.28515625" style="7" bestFit="1" customWidth="1"/>
    <col min="11278" max="11279" width="10.28515625" style="7" bestFit="1" customWidth="1"/>
    <col min="11280" max="11522" width="9.140625" style="7"/>
    <col min="11523" max="11523" width="4.7109375" style="7" customWidth="1"/>
    <col min="11524" max="11525" width="3.7109375" style="7" customWidth="1"/>
    <col min="11526" max="11526" width="39.140625" style="7" customWidth="1"/>
    <col min="11527" max="11527" width="11.28515625" style="7" bestFit="1" customWidth="1"/>
    <col min="11528" max="11528" width="9.140625" style="7"/>
    <col min="11529" max="11529" width="15.140625" style="7" bestFit="1" customWidth="1"/>
    <col min="11530" max="11530" width="17" style="7" bestFit="1" customWidth="1"/>
    <col min="11531" max="11531" width="11.42578125" style="7" customWidth="1"/>
    <col min="11532" max="11532" width="12.28515625" style="7" bestFit="1" customWidth="1"/>
    <col min="11533" max="11533" width="11.28515625" style="7" bestFit="1" customWidth="1"/>
    <col min="11534" max="11535" width="10.28515625" style="7" bestFit="1" customWidth="1"/>
    <col min="11536" max="11778" width="9.140625" style="7"/>
    <col min="11779" max="11779" width="4.7109375" style="7" customWidth="1"/>
    <col min="11780" max="11781" width="3.7109375" style="7" customWidth="1"/>
    <col min="11782" max="11782" width="39.140625" style="7" customWidth="1"/>
    <col min="11783" max="11783" width="11.28515625" style="7" bestFit="1" customWidth="1"/>
    <col min="11784" max="11784" width="9.140625" style="7"/>
    <col min="11785" max="11785" width="15.140625" style="7" bestFit="1" customWidth="1"/>
    <col min="11786" max="11786" width="17" style="7" bestFit="1" customWidth="1"/>
    <col min="11787" max="11787" width="11.42578125" style="7" customWidth="1"/>
    <col min="11788" max="11788" width="12.28515625" style="7" bestFit="1" customWidth="1"/>
    <col min="11789" max="11789" width="11.28515625" style="7" bestFit="1" customWidth="1"/>
    <col min="11790" max="11791" width="10.28515625" style="7" bestFit="1" customWidth="1"/>
    <col min="11792" max="12034" width="9.140625" style="7"/>
    <col min="12035" max="12035" width="4.7109375" style="7" customWidth="1"/>
    <col min="12036" max="12037" width="3.7109375" style="7" customWidth="1"/>
    <col min="12038" max="12038" width="39.140625" style="7" customWidth="1"/>
    <col min="12039" max="12039" width="11.28515625" style="7" bestFit="1" customWidth="1"/>
    <col min="12040" max="12040" width="9.140625" style="7"/>
    <col min="12041" max="12041" width="15.140625" style="7" bestFit="1" customWidth="1"/>
    <col min="12042" max="12042" width="17" style="7" bestFit="1" customWidth="1"/>
    <col min="12043" max="12043" width="11.42578125" style="7" customWidth="1"/>
    <col min="12044" max="12044" width="12.28515625" style="7" bestFit="1" customWidth="1"/>
    <col min="12045" max="12045" width="11.28515625" style="7" bestFit="1" customWidth="1"/>
    <col min="12046" max="12047" width="10.28515625" style="7" bestFit="1" customWidth="1"/>
    <col min="12048" max="12290" width="9.140625" style="7"/>
    <col min="12291" max="12291" width="4.7109375" style="7" customWidth="1"/>
    <col min="12292" max="12293" width="3.7109375" style="7" customWidth="1"/>
    <col min="12294" max="12294" width="39.140625" style="7" customWidth="1"/>
    <col min="12295" max="12295" width="11.28515625" style="7" bestFit="1" customWidth="1"/>
    <col min="12296" max="12296" width="9.140625" style="7"/>
    <col min="12297" max="12297" width="15.140625" style="7" bestFit="1" customWidth="1"/>
    <col min="12298" max="12298" width="17" style="7" bestFit="1" customWidth="1"/>
    <col min="12299" max="12299" width="11.42578125" style="7" customWidth="1"/>
    <col min="12300" max="12300" width="12.28515625" style="7" bestFit="1" customWidth="1"/>
    <col min="12301" max="12301" width="11.28515625" style="7" bestFit="1" customWidth="1"/>
    <col min="12302" max="12303" width="10.28515625" style="7" bestFit="1" customWidth="1"/>
    <col min="12304" max="12546" width="9.140625" style="7"/>
    <col min="12547" max="12547" width="4.7109375" style="7" customWidth="1"/>
    <col min="12548" max="12549" width="3.7109375" style="7" customWidth="1"/>
    <col min="12550" max="12550" width="39.140625" style="7" customWidth="1"/>
    <col min="12551" max="12551" width="11.28515625" style="7" bestFit="1" customWidth="1"/>
    <col min="12552" max="12552" width="9.140625" style="7"/>
    <col min="12553" max="12553" width="15.140625" style="7" bestFit="1" customWidth="1"/>
    <col min="12554" max="12554" width="17" style="7" bestFit="1" customWidth="1"/>
    <col min="12555" max="12555" width="11.42578125" style="7" customWidth="1"/>
    <col min="12556" max="12556" width="12.28515625" style="7" bestFit="1" customWidth="1"/>
    <col min="12557" max="12557" width="11.28515625" style="7" bestFit="1" customWidth="1"/>
    <col min="12558" max="12559" width="10.28515625" style="7" bestFit="1" customWidth="1"/>
    <col min="12560" max="12802" width="9.140625" style="7"/>
    <col min="12803" max="12803" width="4.7109375" style="7" customWidth="1"/>
    <col min="12804" max="12805" width="3.7109375" style="7" customWidth="1"/>
    <col min="12806" max="12806" width="39.140625" style="7" customWidth="1"/>
    <col min="12807" max="12807" width="11.28515625" style="7" bestFit="1" customWidth="1"/>
    <col min="12808" max="12808" width="9.140625" style="7"/>
    <col min="12809" max="12809" width="15.140625" style="7" bestFit="1" customWidth="1"/>
    <col min="12810" max="12810" width="17" style="7" bestFit="1" customWidth="1"/>
    <col min="12811" max="12811" width="11.42578125" style="7" customWidth="1"/>
    <col min="12812" max="12812" width="12.28515625" style="7" bestFit="1" customWidth="1"/>
    <col min="12813" max="12813" width="11.28515625" style="7" bestFit="1" customWidth="1"/>
    <col min="12814" max="12815" width="10.28515625" style="7" bestFit="1" customWidth="1"/>
    <col min="12816" max="13058" width="9.140625" style="7"/>
    <col min="13059" max="13059" width="4.7109375" style="7" customWidth="1"/>
    <col min="13060" max="13061" width="3.7109375" style="7" customWidth="1"/>
    <col min="13062" max="13062" width="39.140625" style="7" customWidth="1"/>
    <col min="13063" max="13063" width="11.28515625" style="7" bestFit="1" customWidth="1"/>
    <col min="13064" max="13064" width="9.140625" style="7"/>
    <col min="13065" max="13065" width="15.140625" style="7" bestFit="1" customWidth="1"/>
    <col min="13066" max="13066" width="17" style="7" bestFit="1" customWidth="1"/>
    <col min="13067" max="13067" width="11.42578125" style="7" customWidth="1"/>
    <col min="13068" max="13068" width="12.28515625" style="7" bestFit="1" customWidth="1"/>
    <col min="13069" max="13069" width="11.28515625" style="7" bestFit="1" customWidth="1"/>
    <col min="13070" max="13071" width="10.28515625" style="7" bestFit="1" customWidth="1"/>
    <col min="13072" max="13314" width="9.140625" style="7"/>
    <col min="13315" max="13315" width="4.7109375" style="7" customWidth="1"/>
    <col min="13316" max="13317" width="3.7109375" style="7" customWidth="1"/>
    <col min="13318" max="13318" width="39.140625" style="7" customWidth="1"/>
    <col min="13319" max="13319" width="11.28515625" style="7" bestFit="1" customWidth="1"/>
    <col min="13320" max="13320" width="9.140625" style="7"/>
    <col min="13321" max="13321" width="15.140625" style="7" bestFit="1" customWidth="1"/>
    <col min="13322" max="13322" width="17" style="7" bestFit="1" customWidth="1"/>
    <col min="13323" max="13323" width="11.42578125" style="7" customWidth="1"/>
    <col min="13324" max="13324" width="12.28515625" style="7" bestFit="1" customWidth="1"/>
    <col min="13325" max="13325" width="11.28515625" style="7" bestFit="1" customWidth="1"/>
    <col min="13326" max="13327" width="10.28515625" style="7" bestFit="1" customWidth="1"/>
    <col min="13328" max="13570" width="9.140625" style="7"/>
    <col min="13571" max="13571" width="4.7109375" style="7" customWidth="1"/>
    <col min="13572" max="13573" width="3.7109375" style="7" customWidth="1"/>
    <col min="13574" max="13574" width="39.140625" style="7" customWidth="1"/>
    <col min="13575" max="13575" width="11.28515625" style="7" bestFit="1" customWidth="1"/>
    <col min="13576" max="13576" width="9.140625" style="7"/>
    <col min="13577" max="13577" width="15.140625" style="7" bestFit="1" customWidth="1"/>
    <col min="13578" max="13578" width="17" style="7" bestFit="1" customWidth="1"/>
    <col min="13579" max="13579" width="11.42578125" style="7" customWidth="1"/>
    <col min="13580" max="13580" width="12.28515625" style="7" bestFit="1" customWidth="1"/>
    <col min="13581" max="13581" width="11.28515625" style="7" bestFit="1" customWidth="1"/>
    <col min="13582" max="13583" width="10.28515625" style="7" bestFit="1" customWidth="1"/>
    <col min="13584" max="13826" width="9.140625" style="7"/>
    <col min="13827" max="13827" width="4.7109375" style="7" customWidth="1"/>
    <col min="13828" max="13829" width="3.7109375" style="7" customWidth="1"/>
    <col min="13830" max="13830" width="39.140625" style="7" customWidth="1"/>
    <col min="13831" max="13831" width="11.28515625" style="7" bestFit="1" customWidth="1"/>
    <col min="13832" max="13832" width="9.140625" style="7"/>
    <col min="13833" max="13833" width="15.140625" style="7" bestFit="1" customWidth="1"/>
    <col min="13834" max="13834" width="17" style="7" bestFit="1" customWidth="1"/>
    <col min="13835" max="13835" width="11.42578125" style="7" customWidth="1"/>
    <col min="13836" max="13836" width="12.28515625" style="7" bestFit="1" customWidth="1"/>
    <col min="13837" max="13837" width="11.28515625" style="7" bestFit="1" customWidth="1"/>
    <col min="13838" max="13839" width="10.28515625" style="7" bestFit="1" customWidth="1"/>
    <col min="13840" max="14082" width="9.140625" style="7"/>
    <col min="14083" max="14083" width="4.7109375" style="7" customWidth="1"/>
    <col min="14084" max="14085" width="3.7109375" style="7" customWidth="1"/>
    <col min="14086" max="14086" width="39.140625" style="7" customWidth="1"/>
    <col min="14087" max="14087" width="11.28515625" style="7" bestFit="1" customWidth="1"/>
    <col min="14088" max="14088" width="9.140625" style="7"/>
    <col min="14089" max="14089" width="15.140625" style="7" bestFit="1" customWidth="1"/>
    <col min="14090" max="14090" width="17" style="7" bestFit="1" customWidth="1"/>
    <col min="14091" max="14091" width="11.42578125" style="7" customWidth="1"/>
    <col min="14092" max="14092" width="12.28515625" style="7" bestFit="1" customWidth="1"/>
    <col min="14093" max="14093" width="11.28515625" style="7" bestFit="1" customWidth="1"/>
    <col min="14094" max="14095" width="10.28515625" style="7" bestFit="1" customWidth="1"/>
    <col min="14096" max="14338" width="9.140625" style="7"/>
    <col min="14339" max="14339" width="4.7109375" style="7" customWidth="1"/>
    <col min="14340" max="14341" width="3.7109375" style="7" customWidth="1"/>
    <col min="14342" max="14342" width="39.140625" style="7" customWidth="1"/>
    <col min="14343" max="14343" width="11.28515625" style="7" bestFit="1" customWidth="1"/>
    <col min="14344" max="14344" width="9.140625" style="7"/>
    <col min="14345" max="14345" width="15.140625" style="7" bestFit="1" customWidth="1"/>
    <col min="14346" max="14346" width="17" style="7" bestFit="1" customWidth="1"/>
    <col min="14347" max="14347" width="11.42578125" style="7" customWidth="1"/>
    <col min="14348" max="14348" width="12.28515625" style="7" bestFit="1" customWidth="1"/>
    <col min="14349" max="14349" width="11.28515625" style="7" bestFit="1" customWidth="1"/>
    <col min="14350" max="14351" width="10.28515625" style="7" bestFit="1" customWidth="1"/>
    <col min="14352" max="14594" width="9.140625" style="7"/>
    <col min="14595" max="14595" width="4.7109375" style="7" customWidth="1"/>
    <col min="14596" max="14597" width="3.7109375" style="7" customWidth="1"/>
    <col min="14598" max="14598" width="39.140625" style="7" customWidth="1"/>
    <col min="14599" max="14599" width="11.28515625" style="7" bestFit="1" customWidth="1"/>
    <col min="14600" max="14600" width="9.140625" style="7"/>
    <col min="14601" max="14601" width="15.140625" style="7" bestFit="1" customWidth="1"/>
    <col min="14602" max="14602" width="17" style="7" bestFit="1" customWidth="1"/>
    <col min="14603" max="14603" width="11.42578125" style="7" customWidth="1"/>
    <col min="14604" max="14604" width="12.28515625" style="7" bestFit="1" customWidth="1"/>
    <col min="14605" max="14605" width="11.28515625" style="7" bestFit="1" customWidth="1"/>
    <col min="14606" max="14607" width="10.28515625" style="7" bestFit="1" customWidth="1"/>
    <col min="14608" max="14850" width="9.140625" style="7"/>
    <col min="14851" max="14851" width="4.7109375" style="7" customWidth="1"/>
    <col min="14852" max="14853" width="3.7109375" style="7" customWidth="1"/>
    <col min="14854" max="14854" width="39.140625" style="7" customWidth="1"/>
    <col min="14855" max="14855" width="11.28515625" style="7" bestFit="1" customWidth="1"/>
    <col min="14856" max="14856" width="9.140625" style="7"/>
    <col min="14857" max="14857" width="15.140625" style="7" bestFit="1" customWidth="1"/>
    <col min="14858" max="14858" width="17" style="7" bestFit="1" customWidth="1"/>
    <col min="14859" max="14859" width="11.42578125" style="7" customWidth="1"/>
    <col min="14860" max="14860" width="12.28515625" style="7" bestFit="1" customWidth="1"/>
    <col min="14861" max="14861" width="11.28515625" style="7" bestFit="1" customWidth="1"/>
    <col min="14862" max="14863" width="10.28515625" style="7" bestFit="1" customWidth="1"/>
    <col min="14864" max="15106" width="9.140625" style="7"/>
    <col min="15107" max="15107" width="4.7109375" style="7" customWidth="1"/>
    <col min="15108" max="15109" width="3.7109375" style="7" customWidth="1"/>
    <col min="15110" max="15110" width="39.140625" style="7" customWidth="1"/>
    <col min="15111" max="15111" width="11.28515625" style="7" bestFit="1" customWidth="1"/>
    <col min="15112" max="15112" width="9.140625" style="7"/>
    <col min="15113" max="15113" width="15.140625" style="7" bestFit="1" customWidth="1"/>
    <col min="15114" max="15114" width="17" style="7" bestFit="1" customWidth="1"/>
    <col min="15115" max="15115" width="11.42578125" style="7" customWidth="1"/>
    <col min="15116" max="15116" width="12.28515625" style="7" bestFit="1" customWidth="1"/>
    <col min="15117" max="15117" width="11.28515625" style="7" bestFit="1" customWidth="1"/>
    <col min="15118" max="15119" width="10.28515625" style="7" bestFit="1" customWidth="1"/>
    <col min="15120" max="15362" width="9.140625" style="7"/>
    <col min="15363" max="15363" width="4.7109375" style="7" customWidth="1"/>
    <col min="15364" max="15365" width="3.7109375" style="7" customWidth="1"/>
    <col min="15366" max="15366" width="39.140625" style="7" customWidth="1"/>
    <col min="15367" max="15367" width="11.28515625" style="7" bestFit="1" customWidth="1"/>
    <col min="15368" max="15368" width="9.140625" style="7"/>
    <col min="15369" max="15369" width="15.140625" style="7" bestFit="1" customWidth="1"/>
    <col min="15370" max="15370" width="17" style="7" bestFit="1" customWidth="1"/>
    <col min="15371" max="15371" width="11.42578125" style="7" customWidth="1"/>
    <col min="15372" max="15372" width="12.28515625" style="7" bestFit="1" customWidth="1"/>
    <col min="15373" max="15373" width="11.28515625" style="7" bestFit="1" customWidth="1"/>
    <col min="15374" max="15375" width="10.28515625" style="7" bestFit="1" customWidth="1"/>
    <col min="15376" max="15618" width="9.140625" style="7"/>
    <col min="15619" max="15619" width="4.7109375" style="7" customWidth="1"/>
    <col min="15620" max="15621" width="3.7109375" style="7" customWidth="1"/>
    <col min="15622" max="15622" width="39.140625" style="7" customWidth="1"/>
    <col min="15623" max="15623" width="11.28515625" style="7" bestFit="1" customWidth="1"/>
    <col min="15624" max="15624" width="9.140625" style="7"/>
    <col min="15625" max="15625" width="15.140625" style="7" bestFit="1" customWidth="1"/>
    <col min="15626" max="15626" width="17" style="7" bestFit="1" customWidth="1"/>
    <col min="15627" max="15627" width="11.42578125" style="7" customWidth="1"/>
    <col min="15628" max="15628" width="12.28515625" style="7" bestFit="1" customWidth="1"/>
    <col min="15629" max="15629" width="11.28515625" style="7" bestFit="1" customWidth="1"/>
    <col min="15630" max="15631" width="10.28515625" style="7" bestFit="1" customWidth="1"/>
    <col min="15632" max="15874" width="9.140625" style="7"/>
    <col min="15875" max="15875" width="4.7109375" style="7" customWidth="1"/>
    <col min="15876" max="15877" width="3.7109375" style="7" customWidth="1"/>
    <col min="15878" max="15878" width="39.140625" style="7" customWidth="1"/>
    <col min="15879" max="15879" width="11.28515625" style="7" bestFit="1" customWidth="1"/>
    <col min="15880" max="15880" width="9.140625" style="7"/>
    <col min="15881" max="15881" width="15.140625" style="7" bestFit="1" customWidth="1"/>
    <col min="15882" max="15882" width="17" style="7" bestFit="1" customWidth="1"/>
    <col min="15883" max="15883" width="11.42578125" style="7" customWidth="1"/>
    <col min="15884" max="15884" width="12.28515625" style="7" bestFit="1" customWidth="1"/>
    <col min="15885" max="15885" width="11.28515625" style="7" bestFit="1" customWidth="1"/>
    <col min="15886" max="15887" width="10.28515625" style="7" bestFit="1" customWidth="1"/>
    <col min="15888" max="16130" width="9.140625" style="7"/>
    <col min="16131" max="16131" width="4.7109375" style="7" customWidth="1"/>
    <col min="16132" max="16133" width="3.7109375" style="7" customWidth="1"/>
    <col min="16134" max="16134" width="39.140625" style="7" customWidth="1"/>
    <col min="16135" max="16135" width="11.28515625" style="7" bestFit="1" customWidth="1"/>
    <col min="16136" max="16136" width="9.140625" style="7"/>
    <col min="16137" max="16137" width="15.140625" style="7" bestFit="1" customWidth="1"/>
    <col min="16138" max="16138" width="17" style="7" bestFit="1" customWidth="1"/>
    <col min="16139" max="16139" width="11.42578125" style="7" customWidth="1"/>
    <col min="16140" max="16140" width="12.28515625" style="7" bestFit="1" customWidth="1"/>
    <col min="16141" max="16141" width="11.28515625" style="7" bestFit="1" customWidth="1"/>
    <col min="16142" max="16143" width="10.28515625" style="7" bestFit="1" customWidth="1"/>
    <col min="16144" max="16384" width="9.140625" style="7"/>
  </cols>
  <sheetData>
    <row r="4" spans="1:13" ht="21" hidden="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5"/>
      <c r="H4" s="3"/>
      <c r="I4" s="3"/>
      <c r="J4" s="3"/>
      <c r="K4" s="3"/>
    </row>
    <row r="5" spans="1:13" ht="6" hidden="1" customHeight="1" x14ac:dyDescent="0.2">
      <c r="A5" s="8"/>
      <c r="B5" s="8"/>
      <c r="C5" s="8"/>
      <c r="D5" s="8"/>
      <c r="H5" s="10"/>
      <c r="I5" s="10"/>
      <c r="J5" s="10"/>
      <c r="K5" s="10"/>
    </row>
    <row r="6" spans="1:13" ht="6.6" hidden="1" customHeight="1" x14ac:dyDescent="0.2">
      <c r="A6" s="8"/>
      <c r="B6" s="8"/>
      <c r="C6" s="8"/>
      <c r="D6" s="8"/>
    </row>
    <row r="7" spans="1:13" hidden="1" x14ac:dyDescent="0.2">
      <c r="A7" s="8"/>
      <c r="B7" s="63" t="e">
        <f>Recap!#REF!</f>
        <v>#REF!</v>
      </c>
      <c r="C7" s="8"/>
      <c r="D7" s="8"/>
    </row>
    <row r="8" spans="1:13" hidden="1" x14ac:dyDescent="0.2">
      <c r="A8" s="8"/>
      <c r="B8" s="8" t="e">
        <f>Recap!#REF!</f>
        <v>#REF!</v>
      </c>
      <c r="C8" s="8"/>
      <c r="D8" s="8"/>
      <c r="E8" s="11"/>
    </row>
    <row r="9" spans="1:13" ht="6" hidden="1" customHeight="1" x14ac:dyDescent="0.2"/>
    <row r="10" spans="1:13" hidden="1" x14ac:dyDescent="0.2">
      <c r="B10" s="8" t="e">
        <f>Recap!#REF!</f>
        <v>#REF!</v>
      </c>
      <c r="D10" s="8"/>
      <c r="G10" s="12"/>
      <c r="H10" s="13"/>
      <c r="I10" s="13"/>
      <c r="J10" s="13"/>
      <c r="K10" s="13"/>
    </row>
    <row r="11" spans="1:13" x14ac:dyDescent="0.2">
      <c r="B11" s="8"/>
      <c r="D11" s="8"/>
      <c r="G11" s="12"/>
      <c r="H11" s="13"/>
      <c r="I11" s="13"/>
      <c r="J11" s="13"/>
      <c r="K11" s="13"/>
    </row>
    <row r="12" spans="1:13" ht="24.75" customHeight="1" x14ac:dyDescent="0.25">
      <c r="A12" s="393" t="s">
        <v>207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407"/>
      <c r="M12" s="407"/>
    </row>
    <row r="13" spans="1:13" x14ac:dyDescent="0.2">
      <c r="B13" s="8"/>
      <c r="D13" s="8"/>
      <c r="G13" s="12"/>
      <c r="H13" s="13"/>
      <c r="I13" s="13"/>
      <c r="J13" s="13"/>
      <c r="K13" s="13"/>
    </row>
    <row r="14" spans="1:13" ht="7.15" customHeight="1" thickBot="1" x14ac:dyDescent="0.25"/>
    <row r="15" spans="1:13" ht="15" x14ac:dyDescent="0.25">
      <c r="A15" s="69" t="s">
        <v>1</v>
      </c>
      <c r="B15" s="152"/>
      <c r="C15" s="394" t="s">
        <v>0</v>
      </c>
      <c r="D15" s="400"/>
      <c r="E15" s="66" t="s">
        <v>2</v>
      </c>
      <c r="F15" s="66" t="s">
        <v>3</v>
      </c>
      <c r="G15" s="66" t="s">
        <v>5</v>
      </c>
      <c r="H15" s="83" t="s">
        <v>6</v>
      </c>
      <c r="I15" s="402" t="s">
        <v>155</v>
      </c>
      <c r="J15" s="403"/>
      <c r="K15" s="404"/>
      <c r="L15" s="65" t="s">
        <v>210</v>
      </c>
      <c r="M15" s="66" t="s">
        <v>212</v>
      </c>
    </row>
    <row r="16" spans="1:13" ht="13.5" thickBot="1" x14ac:dyDescent="0.25">
      <c r="A16" s="84"/>
      <c r="B16" s="85"/>
      <c r="C16" s="85"/>
      <c r="D16" s="85"/>
      <c r="E16" s="68"/>
      <c r="F16" s="68"/>
      <c r="G16" s="68"/>
      <c r="H16" s="86"/>
      <c r="I16" s="157" t="s">
        <v>6</v>
      </c>
      <c r="J16" s="158" t="s">
        <v>6</v>
      </c>
      <c r="K16" s="159" t="s">
        <v>6</v>
      </c>
      <c r="L16" s="67" t="s">
        <v>211</v>
      </c>
      <c r="M16" s="68" t="s">
        <v>211</v>
      </c>
    </row>
    <row r="17" spans="1:15" ht="7.15" customHeight="1" x14ac:dyDescent="0.2">
      <c r="A17" s="14"/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77"/>
      <c r="M17" s="71"/>
    </row>
    <row r="18" spans="1:15" x14ac:dyDescent="0.2">
      <c r="A18" s="19"/>
      <c r="B18" s="20"/>
      <c r="C18" s="21" t="s">
        <v>7</v>
      </c>
      <c r="D18" s="20"/>
      <c r="E18" s="20"/>
      <c r="F18" s="20"/>
      <c r="G18" s="79" t="s">
        <v>38</v>
      </c>
      <c r="H18" s="82" t="e">
        <f>#REF!</f>
        <v>#REF!</v>
      </c>
      <c r="I18" s="82">
        <v>301340</v>
      </c>
      <c r="J18" s="82">
        <v>552925</v>
      </c>
      <c r="K18" s="82">
        <v>324730</v>
      </c>
      <c r="L18" s="78"/>
      <c r="M18" s="207"/>
    </row>
    <row r="19" spans="1:15" ht="6.6" customHeight="1" x14ac:dyDescent="0.2">
      <c r="A19" s="19"/>
      <c r="B19" s="20"/>
      <c r="C19" s="20"/>
      <c r="D19" s="155"/>
      <c r="E19" s="155"/>
      <c r="F19" s="155"/>
      <c r="G19" s="155"/>
      <c r="H19" s="155"/>
      <c r="I19" s="155"/>
      <c r="J19" s="155"/>
      <c r="K19" s="155"/>
      <c r="L19" s="208"/>
      <c r="M19" s="156"/>
    </row>
    <row r="20" spans="1:15" s="112" customFormat="1" ht="7.15" customHeight="1" x14ac:dyDescent="0.2">
      <c r="A20" s="138"/>
      <c r="B20" s="44"/>
      <c r="C20" s="44"/>
      <c r="D20" s="44"/>
      <c r="E20" s="45"/>
      <c r="F20" s="109"/>
      <c r="G20" s="95"/>
      <c r="H20" s="40"/>
      <c r="I20" s="40"/>
      <c r="J20" s="40"/>
      <c r="K20" s="40"/>
      <c r="L20" s="40"/>
      <c r="M20" s="109"/>
    </row>
    <row r="21" spans="1:15" s="119" customFormat="1" x14ac:dyDescent="0.2">
      <c r="A21" s="161" t="s">
        <v>157</v>
      </c>
      <c r="B21" s="113"/>
      <c r="C21" s="113" t="s">
        <v>158</v>
      </c>
      <c r="D21" s="113"/>
      <c r="E21" s="114"/>
      <c r="F21" s="115"/>
      <c r="G21" s="117" t="e">
        <f>#REF!+#REF!</f>
        <v>#REF!</v>
      </c>
      <c r="H21" s="116" t="e">
        <f>#REF!+#REF!</f>
        <v>#REF!</v>
      </c>
      <c r="I21" s="116">
        <f>24.3+4.93</f>
        <v>29.23</v>
      </c>
      <c r="J21" s="116">
        <f>25.3+3.82</f>
        <v>29.12</v>
      </c>
      <c r="K21" s="116">
        <f>14.26+16.34+1.51</f>
        <v>32.11</v>
      </c>
      <c r="L21" s="116">
        <f>(K21+J21+I21)/3</f>
        <v>30.153333333333336</v>
      </c>
      <c r="M21" s="210" t="e">
        <f>H21-L21</f>
        <v>#REF!</v>
      </c>
    </row>
    <row r="22" spans="1:15" s="112" customFormat="1" hidden="1" x14ac:dyDescent="0.2">
      <c r="A22" s="138"/>
      <c r="B22" s="44"/>
      <c r="C22" s="44"/>
      <c r="D22" s="44" t="s">
        <v>9</v>
      </c>
      <c r="E22" s="45" t="e">
        <f>#REF!</f>
        <v>#REF!</v>
      </c>
      <c r="F22" s="109" t="e">
        <f>#REF!</f>
        <v>#REF!</v>
      </c>
      <c r="G22" s="95" t="e">
        <f>#REF!</f>
        <v>#REF!</v>
      </c>
      <c r="H22" s="40" t="e">
        <f>#REF!</f>
        <v>#REF!</v>
      </c>
      <c r="I22" s="40">
        <v>0</v>
      </c>
      <c r="J22" s="40">
        <v>0</v>
      </c>
      <c r="K22" s="40">
        <v>0</v>
      </c>
      <c r="L22" s="40" t="e">
        <f>#REF!</f>
        <v>#REF!</v>
      </c>
      <c r="M22" s="109" t="e">
        <f>#REF!</f>
        <v>#REF!</v>
      </c>
    </row>
    <row r="23" spans="1:15" s="112" customFormat="1" hidden="1" x14ac:dyDescent="0.2">
      <c r="A23" s="138"/>
      <c r="B23" s="44"/>
      <c r="C23" s="44"/>
      <c r="D23" s="44" t="s">
        <v>71</v>
      </c>
      <c r="E23" s="45" t="e">
        <f>#REF!</f>
        <v>#REF!</v>
      </c>
      <c r="F23" s="109" t="e">
        <f>#REF!</f>
        <v>#REF!</v>
      </c>
      <c r="G23" s="95" t="e">
        <f>#REF!</f>
        <v>#REF!</v>
      </c>
      <c r="H23" s="40" t="e">
        <f>#REF!</f>
        <v>#REF!</v>
      </c>
      <c r="I23" s="40">
        <v>0</v>
      </c>
      <c r="J23" s="40">
        <v>0</v>
      </c>
      <c r="K23" s="40">
        <v>0</v>
      </c>
      <c r="L23" s="40" t="e">
        <f>#REF!</f>
        <v>#REF!</v>
      </c>
      <c r="M23" s="109" t="e">
        <f>#REF!</f>
        <v>#REF!</v>
      </c>
    </row>
    <row r="24" spans="1:15" s="112" customFormat="1" hidden="1" x14ac:dyDescent="0.2">
      <c r="A24" s="138"/>
      <c r="B24" s="44"/>
      <c r="C24" s="44"/>
      <c r="D24" s="44" t="s">
        <v>59</v>
      </c>
      <c r="E24" s="45" t="e">
        <f>#REF!</f>
        <v>#REF!</v>
      </c>
      <c r="F24" s="109" t="e">
        <f>#REF!</f>
        <v>#REF!</v>
      </c>
      <c r="G24" s="95" t="e">
        <f>#REF!</f>
        <v>#REF!</v>
      </c>
      <c r="H24" s="40" t="e">
        <f>#REF!</f>
        <v>#REF!</v>
      </c>
      <c r="I24" s="40">
        <v>0</v>
      </c>
      <c r="J24" s="40">
        <v>0</v>
      </c>
      <c r="K24" s="40">
        <v>0</v>
      </c>
      <c r="L24" s="40" t="e">
        <f>#REF!</f>
        <v>#REF!</v>
      </c>
      <c r="M24" s="109" t="e">
        <f>#REF!</f>
        <v>#REF!</v>
      </c>
    </row>
    <row r="25" spans="1:15" s="112" customFormat="1" hidden="1" x14ac:dyDescent="0.2">
      <c r="A25" s="138"/>
      <c r="B25" s="44"/>
      <c r="C25" s="44"/>
      <c r="D25" s="44" t="s">
        <v>116</v>
      </c>
      <c r="E25" s="45" t="e">
        <f>#REF!</f>
        <v>#REF!</v>
      </c>
      <c r="F25" s="109" t="e">
        <f>#REF!</f>
        <v>#REF!</v>
      </c>
      <c r="G25" s="95" t="e">
        <f>#REF!</f>
        <v>#REF!</v>
      </c>
      <c r="H25" s="40" t="e">
        <f>#REF!</f>
        <v>#REF!</v>
      </c>
      <c r="I25" s="40">
        <v>0</v>
      </c>
      <c r="J25" s="40">
        <v>0</v>
      </c>
      <c r="K25" s="40">
        <v>0</v>
      </c>
      <c r="L25" s="40" t="e">
        <f>#REF!</f>
        <v>#REF!</v>
      </c>
      <c r="M25" s="109" t="e">
        <f>#REF!</f>
        <v>#REF!</v>
      </c>
    </row>
    <row r="26" spans="1:15" s="112" customFormat="1" hidden="1" x14ac:dyDescent="0.2">
      <c r="A26" s="138"/>
      <c r="B26" s="44"/>
      <c r="C26" s="44"/>
      <c r="D26" s="44" t="s">
        <v>145</v>
      </c>
      <c r="E26" s="45" t="e">
        <f>#REF!</f>
        <v>#REF!</v>
      </c>
      <c r="F26" s="109" t="e">
        <f>#REF!</f>
        <v>#REF!</v>
      </c>
      <c r="G26" s="95" t="e">
        <f>#REF!</f>
        <v>#REF!</v>
      </c>
      <c r="H26" s="40" t="e">
        <f>#REF!</f>
        <v>#REF!</v>
      </c>
      <c r="I26" s="40">
        <v>0</v>
      </c>
      <c r="J26" s="40">
        <v>0</v>
      </c>
      <c r="K26" s="40">
        <v>0</v>
      </c>
      <c r="L26" s="40" t="e">
        <f>#REF!</f>
        <v>#REF!</v>
      </c>
      <c r="M26" s="109" t="e">
        <f>#REF!</f>
        <v>#REF!</v>
      </c>
    </row>
    <row r="27" spans="1:15" s="112" customFormat="1" hidden="1" x14ac:dyDescent="0.2">
      <c r="A27" s="138"/>
      <c r="B27" s="44"/>
      <c r="C27" s="44"/>
      <c r="D27" s="44" t="s">
        <v>146</v>
      </c>
      <c r="E27" s="45" t="e">
        <f>#REF!</f>
        <v>#REF!</v>
      </c>
      <c r="F27" s="109" t="e">
        <f>#REF!</f>
        <v>#REF!</v>
      </c>
      <c r="G27" s="95" t="e">
        <f>#REF!</f>
        <v>#REF!</v>
      </c>
      <c r="H27" s="40" t="e">
        <f>#REF!</f>
        <v>#REF!</v>
      </c>
      <c r="I27" s="40">
        <v>0</v>
      </c>
      <c r="J27" s="40">
        <v>0</v>
      </c>
      <c r="K27" s="40">
        <v>0</v>
      </c>
      <c r="L27" s="40" t="e">
        <f>#REF!</f>
        <v>#REF!</v>
      </c>
      <c r="M27" s="109" t="e">
        <f>#REF!</f>
        <v>#REF!</v>
      </c>
    </row>
    <row r="28" spans="1:15" s="112" customFormat="1" hidden="1" x14ac:dyDescent="0.2">
      <c r="A28" s="138"/>
      <c r="B28" s="44"/>
      <c r="C28" s="44"/>
      <c r="D28" s="44" t="s">
        <v>72</v>
      </c>
      <c r="E28" s="45" t="e">
        <f>#REF!</f>
        <v>#REF!</v>
      </c>
      <c r="F28" s="109" t="e">
        <f>#REF!</f>
        <v>#REF!</v>
      </c>
      <c r="G28" s="95" t="e">
        <f>#REF!</f>
        <v>#REF!</v>
      </c>
      <c r="H28" s="40" t="e">
        <f>#REF!</f>
        <v>#REF!</v>
      </c>
      <c r="I28" s="40">
        <v>0</v>
      </c>
      <c r="J28" s="40">
        <v>0</v>
      </c>
      <c r="K28" s="40">
        <v>0</v>
      </c>
      <c r="L28" s="40" t="e">
        <f>#REF!</f>
        <v>#REF!</v>
      </c>
      <c r="M28" s="109" t="e">
        <f>#REF!</f>
        <v>#REF!</v>
      </c>
    </row>
    <row r="29" spans="1:15" s="112" customFormat="1" hidden="1" x14ac:dyDescent="0.2">
      <c r="A29" s="138"/>
      <c r="B29" s="44"/>
      <c r="C29" s="44"/>
      <c r="D29" s="44" t="s">
        <v>117</v>
      </c>
      <c r="E29" s="45" t="e">
        <f>#REF!</f>
        <v>#REF!</v>
      </c>
      <c r="F29" s="109" t="e">
        <f>#REF!</f>
        <v>#REF!</v>
      </c>
      <c r="G29" s="95" t="e">
        <f>#REF!</f>
        <v>#REF!</v>
      </c>
      <c r="H29" s="40" t="e">
        <f>#REF!</f>
        <v>#REF!</v>
      </c>
      <c r="I29" s="40">
        <v>0</v>
      </c>
      <c r="J29" s="40">
        <v>0</v>
      </c>
      <c r="K29" s="40">
        <v>0</v>
      </c>
      <c r="L29" s="40" t="e">
        <f>#REF!</f>
        <v>#REF!</v>
      </c>
      <c r="M29" s="109" t="e">
        <f>#REF!</f>
        <v>#REF!</v>
      </c>
    </row>
    <row r="30" spans="1:15" s="112" customFormat="1" hidden="1" x14ac:dyDescent="0.2">
      <c r="A30" s="138"/>
      <c r="B30" s="44"/>
      <c r="C30" s="44"/>
      <c r="D30" s="44" t="s">
        <v>127</v>
      </c>
      <c r="E30" s="45" t="e">
        <f>#REF!</f>
        <v>#REF!</v>
      </c>
      <c r="F30" s="109" t="e">
        <f>#REF!</f>
        <v>#REF!</v>
      </c>
      <c r="G30" s="95" t="e">
        <f>#REF!</f>
        <v>#REF!</v>
      </c>
      <c r="H30" s="40" t="e">
        <f>#REF!</f>
        <v>#REF!</v>
      </c>
      <c r="I30" s="40">
        <v>0</v>
      </c>
      <c r="J30" s="40">
        <v>0</v>
      </c>
      <c r="K30" s="40">
        <v>0</v>
      </c>
      <c r="L30" s="40" t="e">
        <f>#REF!</f>
        <v>#REF!</v>
      </c>
      <c r="M30" s="109" t="e">
        <f>#REF!</f>
        <v>#REF!</v>
      </c>
    </row>
    <row r="31" spans="1:15" s="112" customFormat="1" hidden="1" x14ac:dyDescent="0.2">
      <c r="A31" s="138"/>
      <c r="B31" s="44"/>
      <c r="C31" s="44"/>
      <c r="D31" s="123" t="s">
        <v>60</v>
      </c>
      <c r="E31" s="45" t="e">
        <f>#REF!</f>
        <v>#REF!</v>
      </c>
      <c r="F31" s="109" t="e">
        <f>#REF!</f>
        <v>#REF!</v>
      </c>
      <c r="G31" s="95" t="e">
        <f>#REF!</f>
        <v>#REF!</v>
      </c>
      <c r="H31" s="40" t="e">
        <f>#REF!</f>
        <v>#REF!</v>
      </c>
      <c r="I31" s="40">
        <v>0</v>
      </c>
      <c r="J31" s="40">
        <v>0</v>
      </c>
      <c r="K31" s="40">
        <v>0</v>
      </c>
      <c r="L31" s="40" t="e">
        <f>#REF!</f>
        <v>#REF!</v>
      </c>
      <c r="M31" s="109" t="e">
        <f>#REF!</f>
        <v>#REF!</v>
      </c>
      <c r="N31" s="121"/>
      <c r="O31" s="121"/>
    </row>
    <row r="32" spans="1:15" s="112" customFormat="1" ht="25.5" hidden="1" x14ac:dyDescent="0.2">
      <c r="A32" s="138"/>
      <c r="B32" s="44"/>
      <c r="C32" s="44"/>
      <c r="D32" s="123" t="s">
        <v>151</v>
      </c>
      <c r="E32" s="45" t="e">
        <f>#REF!</f>
        <v>#REF!</v>
      </c>
      <c r="F32" s="109" t="e">
        <f>#REF!</f>
        <v>#REF!</v>
      </c>
      <c r="G32" s="95" t="e">
        <f>#REF!</f>
        <v>#REF!</v>
      </c>
      <c r="H32" s="40" t="e">
        <f>#REF!</f>
        <v>#REF!</v>
      </c>
      <c r="I32" s="40">
        <v>0</v>
      </c>
      <c r="J32" s="40">
        <v>0</v>
      </c>
      <c r="K32" s="40">
        <v>0</v>
      </c>
      <c r="L32" s="40" t="e">
        <f>#REF!</f>
        <v>#REF!</v>
      </c>
      <c r="M32" s="109" t="e">
        <f>#REF!</f>
        <v>#REF!</v>
      </c>
    </row>
    <row r="33" spans="1:13" s="112" customFormat="1" hidden="1" x14ac:dyDescent="0.2">
      <c r="A33" s="138"/>
      <c r="B33" s="44"/>
      <c r="C33" s="44"/>
      <c r="D33" s="44" t="s">
        <v>92</v>
      </c>
      <c r="E33" s="45" t="e">
        <f>#REF!</f>
        <v>#REF!</v>
      </c>
      <c r="F33" s="109" t="e">
        <f>#REF!</f>
        <v>#REF!</v>
      </c>
      <c r="G33" s="95" t="e">
        <f>#REF!</f>
        <v>#REF!</v>
      </c>
      <c r="H33" s="40" t="e">
        <f>#REF!</f>
        <v>#REF!</v>
      </c>
      <c r="I33" s="40">
        <v>0</v>
      </c>
      <c r="J33" s="40">
        <v>0</v>
      </c>
      <c r="K33" s="40">
        <v>0</v>
      </c>
      <c r="L33" s="40" t="e">
        <f>#REF!</f>
        <v>#REF!</v>
      </c>
      <c r="M33" s="109" t="e">
        <f>#REF!</f>
        <v>#REF!</v>
      </c>
    </row>
    <row r="34" spans="1:13" s="112" customFormat="1" hidden="1" x14ac:dyDescent="0.2">
      <c r="A34" s="138"/>
      <c r="B34" s="44"/>
      <c r="C34" s="44"/>
      <c r="D34" s="44" t="s">
        <v>96</v>
      </c>
      <c r="E34" s="45" t="e">
        <f>#REF!</f>
        <v>#REF!</v>
      </c>
      <c r="F34" s="109" t="e">
        <f>#REF!</f>
        <v>#REF!</v>
      </c>
      <c r="G34" s="95" t="e">
        <f>#REF!</f>
        <v>#REF!</v>
      </c>
      <c r="H34" s="40" t="e">
        <f>#REF!</f>
        <v>#REF!</v>
      </c>
      <c r="I34" s="40">
        <v>0</v>
      </c>
      <c r="J34" s="40">
        <v>0</v>
      </c>
      <c r="K34" s="40">
        <v>0</v>
      </c>
      <c r="L34" s="40" t="e">
        <f>#REF!</f>
        <v>#REF!</v>
      </c>
      <c r="M34" s="109" t="e">
        <f>#REF!</f>
        <v>#REF!</v>
      </c>
    </row>
    <row r="35" spans="1:13" s="112" customFormat="1" hidden="1" x14ac:dyDescent="0.2">
      <c r="A35" s="138"/>
      <c r="B35" s="44"/>
      <c r="C35" s="44"/>
      <c r="D35" s="44" t="s">
        <v>152</v>
      </c>
      <c r="E35" s="45" t="e">
        <f>#REF!</f>
        <v>#REF!</v>
      </c>
      <c r="F35" s="109" t="e">
        <f>#REF!</f>
        <v>#REF!</v>
      </c>
      <c r="G35" s="95" t="e">
        <f>#REF!</f>
        <v>#REF!</v>
      </c>
      <c r="H35" s="40" t="e">
        <f>#REF!</f>
        <v>#REF!</v>
      </c>
      <c r="I35" s="40">
        <v>0</v>
      </c>
      <c r="J35" s="40">
        <v>0</v>
      </c>
      <c r="K35" s="40">
        <v>0</v>
      </c>
      <c r="L35" s="40" t="e">
        <f>#REF!</f>
        <v>#REF!</v>
      </c>
      <c r="M35" s="109" t="e">
        <f>#REF!</f>
        <v>#REF!</v>
      </c>
    </row>
    <row r="36" spans="1:13" s="112" customFormat="1" hidden="1" x14ac:dyDescent="0.2">
      <c r="A36" s="138"/>
      <c r="B36" s="44"/>
      <c r="C36" s="44"/>
      <c r="D36" s="44" t="s">
        <v>118</v>
      </c>
      <c r="E36" s="45" t="e">
        <f>#REF!</f>
        <v>#REF!</v>
      </c>
      <c r="F36" s="109" t="e">
        <f>#REF!</f>
        <v>#REF!</v>
      </c>
      <c r="G36" s="95" t="e">
        <f>#REF!</f>
        <v>#REF!</v>
      </c>
      <c r="H36" s="40" t="e">
        <f>#REF!</f>
        <v>#REF!</v>
      </c>
      <c r="I36" s="40">
        <v>0</v>
      </c>
      <c r="J36" s="40">
        <v>0</v>
      </c>
      <c r="K36" s="40">
        <v>0</v>
      </c>
      <c r="L36" s="40" t="e">
        <f>#REF!</f>
        <v>#REF!</v>
      </c>
      <c r="M36" s="109" t="e">
        <f>#REF!</f>
        <v>#REF!</v>
      </c>
    </row>
    <row r="37" spans="1:13" s="112" customFormat="1" hidden="1" x14ac:dyDescent="0.2">
      <c r="A37" s="138"/>
      <c r="B37" s="44"/>
      <c r="C37" s="44"/>
      <c r="D37" s="44" t="s">
        <v>15</v>
      </c>
      <c r="E37" s="45" t="e">
        <f>#REF!</f>
        <v>#REF!</v>
      </c>
      <c r="F37" s="109" t="e">
        <f>#REF!</f>
        <v>#REF!</v>
      </c>
      <c r="G37" s="95" t="e">
        <f>#REF!</f>
        <v>#REF!</v>
      </c>
      <c r="H37" s="40" t="e">
        <f>#REF!</f>
        <v>#REF!</v>
      </c>
      <c r="I37" s="40">
        <v>0</v>
      </c>
      <c r="J37" s="40">
        <v>0</v>
      </c>
      <c r="K37" s="40">
        <v>0</v>
      </c>
      <c r="L37" s="40" t="e">
        <f>#REF!</f>
        <v>#REF!</v>
      </c>
      <c r="M37" s="109" t="e">
        <f>#REF!</f>
        <v>#REF!</v>
      </c>
    </row>
    <row r="38" spans="1:13" s="112" customFormat="1" hidden="1" x14ac:dyDescent="0.2">
      <c r="A38" s="162"/>
      <c r="B38" s="163"/>
      <c r="C38" s="163"/>
      <c r="D38" s="163" t="s">
        <v>128</v>
      </c>
      <c r="E38" s="164" t="e">
        <f>#REF!</f>
        <v>#REF!</v>
      </c>
      <c r="F38" s="165" t="e">
        <f>#REF!</f>
        <v>#REF!</v>
      </c>
      <c r="G38" s="166" t="e">
        <f>#REF!</f>
        <v>#REF!</v>
      </c>
      <c r="H38" s="167" t="e">
        <f>#REF!</f>
        <v>#REF!</v>
      </c>
      <c r="I38" s="167">
        <v>0</v>
      </c>
      <c r="J38" s="167">
        <v>0</v>
      </c>
      <c r="K38" s="167">
        <v>0</v>
      </c>
      <c r="L38" s="167" t="e">
        <f>#REF!</f>
        <v>#REF!</v>
      </c>
      <c r="M38" s="165" t="e">
        <f>#REF!</f>
        <v>#REF!</v>
      </c>
    </row>
    <row r="39" spans="1:13" s="112" customFormat="1" hidden="1" x14ac:dyDescent="0.2">
      <c r="A39" s="162"/>
      <c r="B39" s="163"/>
      <c r="C39" s="163"/>
      <c r="D39" s="163" t="s">
        <v>122</v>
      </c>
      <c r="E39" s="164" t="e">
        <f>#REF!</f>
        <v>#REF!</v>
      </c>
      <c r="F39" s="165" t="e">
        <f>#REF!</f>
        <v>#REF!</v>
      </c>
      <c r="G39" s="166" t="e">
        <f>#REF!</f>
        <v>#REF!</v>
      </c>
      <c r="H39" s="167" t="e">
        <f>#REF!</f>
        <v>#REF!</v>
      </c>
      <c r="I39" s="167">
        <v>0</v>
      </c>
      <c r="J39" s="167">
        <v>0</v>
      </c>
      <c r="K39" s="167">
        <v>0</v>
      </c>
      <c r="L39" s="167" t="e">
        <f>#REF!</f>
        <v>#REF!</v>
      </c>
      <c r="M39" s="165" t="e">
        <f>#REF!</f>
        <v>#REF!</v>
      </c>
    </row>
    <row r="40" spans="1:13" s="112" customFormat="1" ht="6.6" customHeight="1" x14ac:dyDescent="0.2">
      <c r="A40" s="138"/>
      <c r="B40" s="44"/>
      <c r="C40" s="44"/>
      <c r="D40" s="44"/>
      <c r="E40" s="45"/>
      <c r="F40" s="109"/>
      <c r="G40" s="95"/>
      <c r="H40" s="40"/>
      <c r="I40" s="40"/>
      <c r="J40" s="40"/>
      <c r="K40" s="40"/>
      <c r="L40" s="116"/>
      <c r="M40" s="109"/>
    </row>
    <row r="41" spans="1:13" s="119" customFormat="1" ht="12.75" customHeight="1" x14ac:dyDescent="0.2">
      <c r="A41" s="150">
        <v>4</v>
      </c>
      <c r="B41" s="113"/>
      <c r="C41" s="113" t="s">
        <v>123</v>
      </c>
      <c r="D41" s="124"/>
      <c r="E41" s="114"/>
      <c r="F41" s="115"/>
      <c r="G41" s="117" t="e">
        <f>#REF!</f>
        <v>#REF!</v>
      </c>
      <c r="H41" s="116" t="e">
        <f>#REF!</f>
        <v>#REF!</v>
      </c>
      <c r="I41" s="116">
        <v>0.53</v>
      </c>
      <c r="J41" s="116">
        <v>0</v>
      </c>
      <c r="K41" s="116">
        <v>0.95</v>
      </c>
      <c r="L41" s="116">
        <f>(K41+J41+I41)/3</f>
        <v>0.49333333333333335</v>
      </c>
      <c r="M41" s="210" t="e">
        <f>H41-L41</f>
        <v>#REF!</v>
      </c>
    </row>
    <row r="42" spans="1:13" s="112" customFormat="1" ht="12.75" hidden="1" customHeight="1" x14ac:dyDescent="0.2">
      <c r="A42" s="138"/>
      <c r="B42" s="44"/>
      <c r="C42" s="44"/>
      <c r="D42" s="44" t="s">
        <v>119</v>
      </c>
      <c r="E42" s="45" t="e">
        <f>#REF!</f>
        <v>#REF!</v>
      </c>
      <c r="F42" s="109" t="e">
        <f>#REF!</f>
        <v>#REF!</v>
      </c>
      <c r="G42" s="95" t="e">
        <f>#REF!</f>
        <v>#REF!</v>
      </c>
      <c r="H42" s="40" t="e">
        <f>#REF!</f>
        <v>#REF!</v>
      </c>
      <c r="I42" s="40">
        <v>0</v>
      </c>
      <c r="J42" s="40">
        <v>0</v>
      </c>
      <c r="K42" s="40">
        <v>0</v>
      </c>
      <c r="L42" s="40" t="e">
        <f>#REF!</f>
        <v>#REF!</v>
      </c>
      <c r="M42" s="109" t="e">
        <f>#REF!</f>
        <v>#REF!</v>
      </c>
    </row>
    <row r="43" spans="1:13" s="112" customFormat="1" ht="12.75" hidden="1" customHeight="1" x14ac:dyDescent="0.2">
      <c r="A43" s="162"/>
      <c r="B43" s="163"/>
      <c r="C43" s="163"/>
      <c r="D43" s="163" t="s">
        <v>133</v>
      </c>
      <c r="E43" s="164" t="e">
        <f>#REF!</f>
        <v>#REF!</v>
      </c>
      <c r="F43" s="165" t="e">
        <f>#REF!</f>
        <v>#REF!</v>
      </c>
      <c r="G43" s="166" t="e">
        <f>#REF!</f>
        <v>#REF!</v>
      </c>
      <c r="H43" s="167" t="e">
        <f>#REF!</f>
        <v>#REF!</v>
      </c>
      <c r="I43" s="167">
        <v>0</v>
      </c>
      <c r="J43" s="167">
        <v>0</v>
      </c>
      <c r="K43" s="167">
        <v>0</v>
      </c>
      <c r="L43" s="167" t="e">
        <f>#REF!</f>
        <v>#REF!</v>
      </c>
      <c r="M43" s="165" t="e">
        <f>#REF!</f>
        <v>#REF!</v>
      </c>
    </row>
    <row r="44" spans="1:13" s="112" customFormat="1" ht="12.75" hidden="1" customHeight="1" x14ac:dyDescent="0.2">
      <c r="A44" s="138"/>
      <c r="B44" s="44"/>
      <c r="C44" s="44"/>
      <c r="D44" s="44" t="s">
        <v>134</v>
      </c>
      <c r="E44" s="45" t="e">
        <f>#REF!</f>
        <v>#REF!</v>
      </c>
      <c r="F44" s="109" t="e">
        <f>#REF!</f>
        <v>#REF!</v>
      </c>
      <c r="G44" s="95" t="e">
        <f>#REF!</f>
        <v>#REF!</v>
      </c>
      <c r="H44" s="40" t="e">
        <f>#REF!</f>
        <v>#REF!</v>
      </c>
      <c r="I44" s="40">
        <v>0</v>
      </c>
      <c r="J44" s="40">
        <v>0</v>
      </c>
      <c r="K44" s="40">
        <v>0</v>
      </c>
      <c r="L44" s="40" t="e">
        <f>#REF!</f>
        <v>#REF!</v>
      </c>
      <c r="M44" s="109" t="e">
        <f>#REF!</f>
        <v>#REF!</v>
      </c>
    </row>
    <row r="45" spans="1:13" s="112" customFormat="1" ht="25.5" hidden="1" x14ac:dyDescent="0.2">
      <c r="A45" s="138"/>
      <c r="B45" s="44"/>
      <c r="C45" s="44"/>
      <c r="D45" s="123" t="s">
        <v>135</v>
      </c>
      <c r="E45" s="45" t="e">
        <f>#REF!</f>
        <v>#REF!</v>
      </c>
      <c r="F45" s="109" t="e">
        <f>#REF!</f>
        <v>#REF!</v>
      </c>
      <c r="G45" s="95" t="e">
        <f>#REF!</f>
        <v>#REF!</v>
      </c>
      <c r="H45" s="40" t="e">
        <f>#REF!</f>
        <v>#REF!</v>
      </c>
      <c r="I45" s="40">
        <v>0</v>
      </c>
      <c r="J45" s="40">
        <v>0</v>
      </c>
      <c r="K45" s="40">
        <v>0</v>
      </c>
      <c r="L45" s="40" t="e">
        <f>#REF!</f>
        <v>#REF!</v>
      </c>
      <c r="M45" s="109" t="e">
        <f>#REF!</f>
        <v>#REF!</v>
      </c>
    </row>
    <row r="46" spans="1:13" s="112" customFormat="1" ht="6.6" customHeight="1" x14ac:dyDescent="0.2">
      <c r="A46" s="138"/>
      <c r="B46" s="44"/>
      <c r="C46" s="44"/>
      <c r="D46" s="44"/>
      <c r="E46" s="45"/>
      <c r="F46" s="109"/>
      <c r="G46" s="95"/>
      <c r="H46" s="40"/>
      <c r="I46" s="40"/>
      <c r="J46" s="40"/>
      <c r="K46" s="40"/>
      <c r="L46" s="40"/>
      <c r="M46" s="109"/>
    </row>
    <row r="47" spans="1:13" s="119" customFormat="1" x14ac:dyDescent="0.2">
      <c r="A47" s="150">
        <v>6</v>
      </c>
      <c r="B47" s="113"/>
      <c r="C47" s="113" t="s">
        <v>16</v>
      </c>
      <c r="D47" s="113"/>
      <c r="E47" s="114"/>
      <c r="F47" s="115"/>
      <c r="G47" s="117" t="e">
        <f>#REF!</f>
        <v>#REF!</v>
      </c>
      <c r="H47" s="116" t="e">
        <f>#REF!</f>
        <v>#REF!</v>
      </c>
      <c r="I47" s="116">
        <v>0.76</v>
      </c>
      <c r="J47" s="116">
        <v>1.1499999999999999</v>
      </c>
      <c r="K47" s="116">
        <f>1.44-1.19</f>
        <v>0.25</v>
      </c>
      <c r="L47" s="116">
        <f>(K47+J47+I47)/3</f>
        <v>0.72000000000000008</v>
      </c>
      <c r="M47" s="210" t="e">
        <f>H47-L47</f>
        <v>#REF!</v>
      </c>
    </row>
    <row r="48" spans="1:13" s="112" customFormat="1" hidden="1" x14ac:dyDescent="0.2">
      <c r="A48" s="138"/>
      <c r="B48" s="44"/>
      <c r="C48" s="44"/>
      <c r="D48" s="44" t="s">
        <v>73</v>
      </c>
      <c r="E48" s="45" t="e">
        <f>#REF!</f>
        <v>#REF!</v>
      </c>
      <c r="F48" s="109" t="e">
        <f>#REF!</f>
        <v>#REF!</v>
      </c>
      <c r="G48" s="95" t="e">
        <f>#REF!</f>
        <v>#REF!</v>
      </c>
      <c r="H48" s="40" t="e">
        <f>#REF!</f>
        <v>#REF!</v>
      </c>
      <c r="I48" s="40">
        <v>0</v>
      </c>
      <c r="J48" s="40">
        <v>0</v>
      </c>
      <c r="K48" s="40">
        <v>0</v>
      </c>
      <c r="L48" s="40" t="e">
        <f>#REF!</f>
        <v>#REF!</v>
      </c>
      <c r="M48" s="109" t="e">
        <f>#REF!</f>
        <v>#REF!</v>
      </c>
    </row>
    <row r="49" spans="1:13" s="112" customFormat="1" hidden="1" x14ac:dyDescent="0.2">
      <c r="A49" s="138"/>
      <c r="B49" s="44"/>
      <c r="C49" s="44"/>
      <c r="D49" s="44" t="s">
        <v>74</v>
      </c>
      <c r="E49" s="45" t="e">
        <f>#REF!</f>
        <v>#REF!</v>
      </c>
      <c r="F49" s="109" t="e">
        <f>#REF!</f>
        <v>#REF!</v>
      </c>
      <c r="G49" s="95" t="e">
        <f>#REF!</f>
        <v>#REF!</v>
      </c>
      <c r="H49" s="40" t="e">
        <f>#REF!</f>
        <v>#REF!</v>
      </c>
      <c r="I49" s="40">
        <v>0</v>
      </c>
      <c r="J49" s="40">
        <v>0</v>
      </c>
      <c r="K49" s="40">
        <v>0</v>
      </c>
      <c r="L49" s="40" t="e">
        <f>#REF!</f>
        <v>#REF!</v>
      </c>
      <c r="M49" s="109" t="e">
        <f>#REF!</f>
        <v>#REF!</v>
      </c>
    </row>
    <row r="50" spans="1:13" s="112" customFormat="1" hidden="1" x14ac:dyDescent="0.2">
      <c r="A50" s="138"/>
      <c r="B50" s="44"/>
      <c r="C50" s="44"/>
      <c r="D50" s="47" t="s">
        <v>80</v>
      </c>
      <c r="E50" s="45" t="e">
        <f>#REF!</f>
        <v>#REF!</v>
      </c>
      <c r="F50" s="109" t="e">
        <f>#REF!</f>
        <v>#REF!</v>
      </c>
      <c r="G50" s="95" t="e">
        <f>#REF!</f>
        <v>#REF!</v>
      </c>
      <c r="H50" s="40" t="e">
        <f>#REF!</f>
        <v>#REF!</v>
      </c>
      <c r="I50" s="40">
        <v>0</v>
      </c>
      <c r="J50" s="40">
        <v>0</v>
      </c>
      <c r="K50" s="40">
        <v>0</v>
      </c>
      <c r="L50" s="40" t="e">
        <f>#REF!</f>
        <v>#REF!</v>
      </c>
      <c r="M50" s="109" t="e">
        <f>#REF!</f>
        <v>#REF!</v>
      </c>
    </row>
    <row r="51" spans="1:13" s="112" customFormat="1" ht="6.6" customHeight="1" x14ac:dyDescent="0.2">
      <c r="A51" s="138"/>
      <c r="B51" s="44"/>
      <c r="C51" s="44"/>
      <c r="D51" s="44"/>
      <c r="E51" s="45"/>
      <c r="F51" s="109"/>
      <c r="G51" s="95"/>
      <c r="H51" s="40"/>
      <c r="I51" s="40"/>
      <c r="J51" s="40"/>
      <c r="K51" s="40"/>
      <c r="L51" s="40"/>
      <c r="M51" s="109"/>
    </row>
    <row r="52" spans="1:13" s="119" customFormat="1" x14ac:dyDescent="0.2">
      <c r="A52" s="150">
        <v>7</v>
      </c>
      <c r="B52" s="113"/>
      <c r="C52" s="113" t="s">
        <v>18</v>
      </c>
      <c r="D52" s="113"/>
      <c r="E52" s="114"/>
      <c r="F52" s="115"/>
      <c r="G52" s="117" t="e">
        <f>#REF!</f>
        <v>#REF!</v>
      </c>
      <c r="H52" s="116" t="e">
        <f>#REF!</f>
        <v>#REF!</v>
      </c>
      <c r="I52" s="116">
        <f>3.95+1.02</f>
        <v>4.9700000000000006</v>
      </c>
      <c r="J52" s="116">
        <v>3.7</v>
      </c>
      <c r="K52" s="116">
        <f>4.23-1.51</f>
        <v>2.7200000000000006</v>
      </c>
      <c r="L52" s="116">
        <f>(K52+J52+I52)/3</f>
        <v>3.7966666666666669</v>
      </c>
      <c r="M52" s="210" t="e">
        <f>H52-L52</f>
        <v>#REF!</v>
      </c>
    </row>
    <row r="53" spans="1:13" s="112" customFormat="1" hidden="1" x14ac:dyDescent="0.2">
      <c r="A53" s="138"/>
      <c r="B53" s="44"/>
      <c r="C53" s="44"/>
      <c r="D53" s="44" t="s">
        <v>61</v>
      </c>
      <c r="E53" s="45" t="e">
        <f>#REF!</f>
        <v>#REF!</v>
      </c>
      <c r="F53" s="109" t="e">
        <f>#REF!</f>
        <v>#REF!</v>
      </c>
      <c r="G53" s="95" t="e">
        <f>#REF!</f>
        <v>#REF!</v>
      </c>
      <c r="H53" s="40" t="e">
        <f>#REF!</f>
        <v>#REF!</v>
      </c>
      <c r="I53" s="40">
        <v>0</v>
      </c>
      <c r="J53" s="40">
        <v>0</v>
      </c>
      <c r="K53" s="40">
        <v>0</v>
      </c>
      <c r="L53" s="40" t="e">
        <f>#REF!</f>
        <v>#REF!</v>
      </c>
      <c r="M53" s="109" t="e">
        <f>#REF!</f>
        <v>#REF!</v>
      </c>
    </row>
    <row r="54" spans="1:13" s="112" customFormat="1" hidden="1" x14ac:dyDescent="0.2">
      <c r="A54" s="138"/>
      <c r="B54" s="44"/>
      <c r="C54" s="44"/>
      <c r="D54" s="44" t="s">
        <v>63</v>
      </c>
      <c r="E54" s="45" t="e">
        <f>#REF!</f>
        <v>#REF!</v>
      </c>
      <c r="F54" s="109" t="e">
        <f>#REF!</f>
        <v>#REF!</v>
      </c>
      <c r="G54" s="95" t="e">
        <f>#REF!</f>
        <v>#REF!</v>
      </c>
      <c r="H54" s="40" t="e">
        <f>#REF!</f>
        <v>#REF!</v>
      </c>
      <c r="I54" s="40">
        <v>0</v>
      </c>
      <c r="J54" s="40">
        <v>0</v>
      </c>
      <c r="K54" s="40">
        <v>0</v>
      </c>
      <c r="L54" s="40" t="e">
        <f>#REF!</f>
        <v>#REF!</v>
      </c>
      <c r="M54" s="109" t="e">
        <f>#REF!</f>
        <v>#REF!</v>
      </c>
    </row>
    <row r="55" spans="1:13" s="112" customFormat="1" hidden="1" x14ac:dyDescent="0.2">
      <c r="A55" s="138"/>
      <c r="B55" s="44"/>
      <c r="C55" s="44"/>
      <c r="D55" s="44" t="s">
        <v>46</v>
      </c>
      <c r="E55" s="45" t="e">
        <f>#REF!</f>
        <v>#REF!</v>
      </c>
      <c r="F55" s="109" t="e">
        <f>#REF!</f>
        <v>#REF!</v>
      </c>
      <c r="G55" s="95" t="e">
        <f>#REF!</f>
        <v>#REF!</v>
      </c>
      <c r="H55" s="40" t="e">
        <f>#REF!</f>
        <v>#REF!</v>
      </c>
      <c r="I55" s="40">
        <v>0</v>
      </c>
      <c r="J55" s="40">
        <v>0</v>
      </c>
      <c r="K55" s="40">
        <v>0</v>
      </c>
      <c r="L55" s="40" t="e">
        <f>#REF!</f>
        <v>#REF!</v>
      </c>
      <c r="M55" s="109" t="e">
        <f>#REF!</f>
        <v>#REF!</v>
      </c>
    </row>
    <row r="56" spans="1:13" s="112" customFormat="1" hidden="1" x14ac:dyDescent="0.2">
      <c r="A56" s="138"/>
      <c r="B56" s="44"/>
      <c r="C56" s="44"/>
      <c r="D56" s="44" t="s">
        <v>76</v>
      </c>
      <c r="E56" s="45" t="e">
        <f>#REF!</f>
        <v>#REF!</v>
      </c>
      <c r="F56" s="109" t="e">
        <f>#REF!</f>
        <v>#REF!</v>
      </c>
      <c r="G56" s="95" t="e">
        <f>#REF!</f>
        <v>#REF!</v>
      </c>
      <c r="H56" s="40" t="e">
        <f>#REF!</f>
        <v>#REF!</v>
      </c>
      <c r="I56" s="40">
        <v>0</v>
      </c>
      <c r="J56" s="40">
        <v>0</v>
      </c>
      <c r="K56" s="40">
        <v>0</v>
      </c>
      <c r="L56" s="40" t="e">
        <f>#REF!</f>
        <v>#REF!</v>
      </c>
      <c r="M56" s="109" t="e">
        <f>#REF!</f>
        <v>#REF!</v>
      </c>
    </row>
    <row r="57" spans="1:13" s="112" customFormat="1" hidden="1" x14ac:dyDescent="0.2">
      <c r="A57" s="138"/>
      <c r="B57" s="44"/>
      <c r="C57" s="44"/>
      <c r="D57" s="44" t="s">
        <v>77</v>
      </c>
      <c r="E57" s="45" t="e">
        <f>#REF!</f>
        <v>#REF!</v>
      </c>
      <c r="F57" s="109" t="e">
        <f>#REF!</f>
        <v>#REF!</v>
      </c>
      <c r="G57" s="95" t="e">
        <f>#REF!</f>
        <v>#REF!</v>
      </c>
      <c r="H57" s="40" t="e">
        <f>#REF!</f>
        <v>#REF!</v>
      </c>
      <c r="I57" s="40">
        <v>0</v>
      </c>
      <c r="J57" s="40">
        <v>0</v>
      </c>
      <c r="K57" s="40">
        <v>0</v>
      </c>
      <c r="L57" s="40" t="e">
        <f>#REF!</f>
        <v>#REF!</v>
      </c>
      <c r="M57" s="109" t="e">
        <f>#REF!</f>
        <v>#REF!</v>
      </c>
    </row>
    <row r="58" spans="1:13" s="112" customFormat="1" hidden="1" x14ac:dyDescent="0.2">
      <c r="A58" s="138"/>
      <c r="B58" s="44"/>
      <c r="C58" s="44"/>
      <c r="D58" s="44" t="s">
        <v>144</v>
      </c>
      <c r="E58" s="45" t="e">
        <f>#REF!</f>
        <v>#REF!</v>
      </c>
      <c r="F58" s="109" t="e">
        <f>#REF!</f>
        <v>#REF!</v>
      </c>
      <c r="G58" s="95" t="e">
        <f>#REF!</f>
        <v>#REF!</v>
      </c>
      <c r="H58" s="40" t="e">
        <f>#REF!</f>
        <v>#REF!</v>
      </c>
      <c r="I58" s="40">
        <v>0</v>
      </c>
      <c r="J58" s="40">
        <v>0</v>
      </c>
      <c r="K58" s="40">
        <v>0</v>
      </c>
      <c r="L58" s="40" t="e">
        <f>#REF!</f>
        <v>#REF!</v>
      </c>
      <c r="M58" s="109" t="e">
        <f>#REF!</f>
        <v>#REF!</v>
      </c>
    </row>
    <row r="59" spans="1:13" s="112" customFormat="1" hidden="1" x14ac:dyDescent="0.2">
      <c r="A59" s="138"/>
      <c r="B59" s="44"/>
      <c r="C59" s="44"/>
      <c r="D59" s="44" t="s">
        <v>131</v>
      </c>
      <c r="E59" s="45" t="e">
        <f>#REF!</f>
        <v>#REF!</v>
      </c>
      <c r="F59" s="109" t="e">
        <f>#REF!</f>
        <v>#REF!</v>
      </c>
      <c r="G59" s="95" t="e">
        <f>#REF!</f>
        <v>#REF!</v>
      </c>
      <c r="H59" s="40" t="e">
        <f>#REF!</f>
        <v>#REF!</v>
      </c>
      <c r="I59" s="40">
        <v>0</v>
      </c>
      <c r="J59" s="40">
        <v>0</v>
      </c>
      <c r="K59" s="40">
        <v>0</v>
      </c>
      <c r="L59" s="40" t="e">
        <f>#REF!</f>
        <v>#REF!</v>
      </c>
      <c r="M59" s="109" t="e">
        <f>#REF!</f>
        <v>#REF!</v>
      </c>
    </row>
    <row r="60" spans="1:13" s="112" customFormat="1" ht="7.15" customHeight="1" x14ac:dyDescent="0.2">
      <c r="A60" s="138"/>
      <c r="B60" s="44"/>
      <c r="C60" s="44"/>
      <c r="D60" s="44"/>
      <c r="E60" s="45"/>
      <c r="F60" s="109"/>
      <c r="G60" s="95"/>
      <c r="H60" s="40"/>
      <c r="I60" s="40"/>
      <c r="J60" s="40"/>
      <c r="K60" s="40"/>
      <c r="L60" s="40"/>
      <c r="M60" s="109"/>
    </row>
    <row r="61" spans="1:13" s="119" customFormat="1" x14ac:dyDescent="0.2">
      <c r="A61" s="150">
        <v>8</v>
      </c>
      <c r="B61" s="113"/>
      <c r="C61" s="113" t="s">
        <v>19</v>
      </c>
      <c r="D61" s="113"/>
      <c r="E61" s="114"/>
      <c r="F61" s="115"/>
      <c r="G61" s="117" t="e">
        <f>#REF!</f>
        <v>#REF!</v>
      </c>
      <c r="H61" s="116" t="e">
        <f>#REF!</f>
        <v>#REF!</v>
      </c>
      <c r="I61" s="116">
        <v>37.94</v>
      </c>
      <c r="J61" s="116">
        <v>31.96</v>
      </c>
      <c r="K61" s="116">
        <v>25.48</v>
      </c>
      <c r="L61" s="116">
        <f>(K61+J61+I61)/3</f>
        <v>31.793333333333333</v>
      </c>
      <c r="M61" s="210" t="e">
        <f>H61-L61</f>
        <v>#REF!</v>
      </c>
    </row>
    <row r="62" spans="1:13" s="112" customFormat="1" hidden="1" x14ac:dyDescent="0.2">
      <c r="A62" s="162"/>
      <c r="B62" s="163"/>
      <c r="C62" s="163"/>
      <c r="D62" s="163" t="s">
        <v>132</v>
      </c>
      <c r="E62" s="164" t="e">
        <f>#REF!</f>
        <v>#REF!</v>
      </c>
      <c r="F62" s="165" t="e">
        <f>#REF!</f>
        <v>#REF!</v>
      </c>
      <c r="G62" s="166" t="e">
        <f>#REF!</f>
        <v>#REF!</v>
      </c>
      <c r="H62" s="167" t="e">
        <f>#REF!</f>
        <v>#REF!</v>
      </c>
      <c r="I62" s="167">
        <v>0</v>
      </c>
      <c r="J62" s="167">
        <v>0</v>
      </c>
      <c r="K62" s="167">
        <v>0</v>
      </c>
      <c r="L62" s="167" t="e">
        <f>#REF!</f>
        <v>#REF!</v>
      </c>
      <c r="M62" s="165" t="e">
        <f>#REF!</f>
        <v>#REF!</v>
      </c>
    </row>
    <row r="63" spans="1:13" s="112" customFormat="1" hidden="1" x14ac:dyDescent="0.2">
      <c r="A63" s="162"/>
      <c r="B63" s="163"/>
      <c r="C63" s="163"/>
      <c r="D63" s="163" t="s">
        <v>153</v>
      </c>
      <c r="E63" s="164" t="e">
        <f>#REF!</f>
        <v>#REF!</v>
      </c>
      <c r="F63" s="165" t="e">
        <f>#REF!</f>
        <v>#REF!</v>
      </c>
      <c r="G63" s="166" t="e">
        <f>#REF!</f>
        <v>#REF!</v>
      </c>
      <c r="H63" s="167" t="e">
        <f>#REF!</f>
        <v>#REF!</v>
      </c>
      <c r="I63" s="167">
        <v>0</v>
      </c>
      <c r="J63" s="167">
        <v>0</v>
      </c>
      <c r="K63" s="167">
        <v>0</v>
      </c>
      <c r="L63" s="167" t="e">
        <f>#REF!</f>
        <v>#REF!</v>
      </c>
      <c r="M63" s="165" t="e">
        <f>#REF!</f>
        <v>#REF!</v>
      </c>
    </row>
    <row r="64" spans="1:13" s="112" customFormat="1" hidden="1" x14ac:dyDescent="0.2">
      <c r="A64" s="162"/>
      <c r="B64" s="163"/>
      <c r="C64" s="163"/>
      <c r="D64" s="163" t="s">
        <v>154</v>
      </c>
      <c r="E64" s="164" t="e">
        <f>#REF!</f>
        <v>#REF!</v>
      </c>
      <c r="F64" s="165" t="e">
        <f>#REF!</f>
        <v>#REF!</v>
      </c>
      <c r="G64" s="166" t="e">
        <f>#REF!</f>
        <v>#REF!</v>
      </c>
      <c r="H64" s="167" t="e">
        <f>#REF!</f>
        <v>#REF!</v>
      </c>
      <c r="I64" s="167">
        <v>0</v>
      </c>
      <c r="J64" s="167">
        <v>0</v>
      </c>
      <c r="K64" s="167">
        <v>0</v>
      </c>
      <c r="L64" s="167" t="e">
        <f>#REF!</f>
        <v>#REF!</v>
      </c>
      <c r="M64" s="165" t="e">
        <f>#REF!</f>
        <v>#REF!</v>
      </c>
    </row>
    <row r="65" spans="1:13" s="112" customFormat="1" hidden="1" x14ac:dyDescent="0.2">
      <c r="A65" s="138"/>
      <c r="B65" s="44"/>
      <c r="C65" s="44"/>
      <c r="D65" s="44" t="s">
        <v>75</v>
      </c>
      <c r="E65" s="45" t="e">
        <f>#REF!</f>
        <v>#REF!</v>
      </c>
      <c r="F65" s="109" t="e">
        <f>#REF!</f>
        <v>#REF!</v>
      </c>
      <c r="G65" s="95" t="e">
        <f>#REF!</f>
        <v>#REF!</v>
      </c>
      <c r="H65" s="40" t="e">
        <f>#REF!</f>
        <v>#REF!</v>
      </c>
      <c r="I65" s="40">
        <v>0</v>
      </c>
      <c r="J65" s="40">
        <v>0</v>
      </c>
      <c r="K65" s="40">
        <v>0</v>
      </c>
      <c r="L65" s="40" t="e">
        <f>#REF!</f>
        <v>#REF!</v>
      </c>
      <c r="M65" s="109" t="e">
        <f>#REF!</f>
        <v>#REF!</v>
      </c>
    </row>
    <row r="66" spans="1:13" s="112" customFormat="1" hidden="1" x14ac:dyDescent="0.2">
      <c r="A66" s="138"/>
      <c r="B66" s="44"/>
      <c r="C66" s="44"/>
      <c r="D66" s="44" t="s">
        <v>44</v>
      </c>
      <c r="E66" s="45" t="e">
        <f>#REF!</f>
        <v>#REF!</v>
      </c>
      <c r="F66" s="109" t="e">
        <f>#REF!</f>
        <v>#REF!</v>
      </c>
      <c r="G66" s="95" t="e">
        <f>#REF!</f>
        <v>#REF!</v>
      </c>
      <c r="H66" s="40" t="e">
        <f>#REF!</f>
        <v>#REF!</v>
      </c>
      <c r="I66" s="40">
        <v>0</v>
      </c>
      <c r="J66" s="40">
        <v>0</v>
      </c>
      <c r="K66" s="40">
        <v>0</v>
      </c>
      <c r="L66" s="40" t="e">
        <f>#REF!</f>
        <v>#REF!</v>
      </c>
      <c r="M66" s="109" t="e">
        <f>#REF!</f>
        <v>#REF!</v>
      </c>
    </row>
    <row r="67" spans="1:13" s="112" customFormat="1" hidden="1" x14ac:dyDescent="0.2">
      <c r="A67" s="138"/>
      <c r="B67" s="44"/>
      <c r="C67" s="44"/>
      <c r="D67" s="44" t="s">
        <v>148</v>
      </c>
      <c r="E67" s="45" t="e">
        <f>#REF!</f>
        <v>#REF!</v>
      </c>
      <c r="F67" s="109" t="e">
        <f>#REF!</f>
        <v>#REF!</v>
      </c>
      <c r="G67" s="95" t="e">
        <f>#REF!</f>
        <v>#REF!</v>
      </c>
      <c r="H67" s="40" t="e">
        <f>#REF!</f>
        <v>#REF!</v>
      </c>
      <c r="I67" s="40">
        <v>0</v>
      </c>
      <c r="J67" s="40">
        <v>0</v>
      </c>
      <c r="K67" s="40">
        <v>0</v>
      </c>
      <c r="L67" s="40" t="e">
        <f>#REF!</f>
        <v>#REF!</v>
      </c>
      <c r="M67" s="109" t="e">
        <f>#REF!</f>
        <v>#REF!</v>
      </c>
    </row>
    <row r="68" spans="1:13" s="112" customFormat="1" hidden="1" x14ac:dyDescent="0.2">
      <c r="A68" s="138"/>
      <c r="B68" s="44"/>
      <c r="C68" s="44"/>
      <c r="D68" s="44" t="s">
        <v>45</v>
      </c>
      <c r="E68" s="45" t="e">
        <f>#REF!</f>
        <v>#REF!</v>
      </c>
      <c r="F68" s="109" t="e">
        <f>#REF!</f>
        <v>#REF!</v>
      </c>
      <c r="G68" s="95" t="e">
        <f>#REF!</f>
        <v>#REF!</v>
      </c>
      <c r="H68" s="40" t="e">
        <f>#REF!</f>
        <v>#REF!</v>
      </c>
      <c r="I68" s="40">
        <v>0</v>
      </c>
      <c r="J68" s="40">
        <v>0</v>
      </c>
      <c r="K68" s="40">
        <v>0</v>
      </c>
      <c r="L68" s="40" t="e">
        <f>#REF!</f>
        <v>#REF!</v>
      </c>
      <c r="M68" s="109" t="e">
        <f>#REF!</f>
        <v>#REF!</v>
      </c>
    </row>
    <row r="69" spans="1:13" s="112" customFormat="1" hidden="1" x14ac:dyDescent="0.2">
      <c r="A69" s="138"/>
      <c r="B69" s="44"/>
      <c r="C69" s="44"/>
      <c r="D69" s="44" t="s">
        <v>106</v>
      </c>
      <c r="E69" s="45" t="e">
        <f>#REF!</f>
        <v>#REF!</v>
      </c>
      <c r="F69" s="109" t="e">
        <f>#REF!</f>
        <v>#REF!</v>
      </c>
      <c r="G69" s="95" t="e">
        <f>#REF!</f>
        <v>#REF!</v>
      </c>
      <c r="H69" s="40" t="e">
        <f>#REF!</f>
        <v>#REF!</v>
      </c>
      <c r="I69" s="40">
        <v>0</v>
      </c>
      <c r="J69" s="40">
        <v>0</v>
      </c>
      <c r="K69" s="40">
        <v>0</v>
      </c>
      <c r="L69" s="40" t="e">
        <f>#REF!</f>
        <v>#REF!</v>
      </c>
      <c r="M69" s="109" t="e">
        <f>#REF!</f>
        <v>#REF!</v>
      </c>
    </row>
    <row r="70" spans="1:13" s="112" customFormat="1" hidden="1" x14ac:dyDescent="0.2">
      <c r="A70" s="138"/>
      <c r="B70" s="44"/>
      <c r="C70" s="44"/>
      <c r="D70" s="44" t="s">
        <v>108</v>
      </c>
      <c r="E70" s="45" t="e">
        <f>#REF!</f>
        <v>#REF!</v>
      </c>
      <c r="F70" s="109" t="e">
        <f>#REF!</f>
        <v>#REF!</v>
      </c>
      <c r="G70" s="95" t="e">
        <f>#REF!</f>
        <v>#REF!</v>
      </c>
      <c r="H70" s="40" t="e">
        <f>#REF!</f>
        <v>#REF!</v>
      </c>
      <c r="I70" s="40">
        <v>0</v>
      </c>
      <c r="J70" s="40">
        <v>0</v>
      </c>
      <c r="K70" s="40">
        <v>0</v>
      </c>
      <c r="L70" s="40" t="e">
        <f>#REF!</f>
        <v>#REF!</v>
      </c>
      <c r="M70" s="109" t="e">
        <f>#REF!</f>
        <v>#REF!</v>
      </c>
    </row>
    <row r="71" spans="1:13" s="112" customFormat="1" hidden="1" x14ac:dyDescent="0.2">
      <c r="A71" s="162"/>
      <c r="B71" s="163"/>
      <c r="C71" s="163"/>
      <c r="D71" s="163" t="s">
        <v>147</v>
      </c>
      <c r="E71" s="164" t="e">
        <f>#REF!</f>
        <v>#REF!</v>
      </c>
      <c r="F71" s="165" t="e">
        <f>#REF!</f>
        <v>#REF!</v>
      </c>
      <c r="G71" s="166" t="e">
        <f>#REF!</f>
        <v>#REF!</v>
      </c>
      <c r="H71" s="167" t="e">
        <f>#REF!</f>
        <v>#REF!</v>
      </c>
      <c r="I71" s="167">
        <v>0</v>
      </c>
      <c r="J71" s="167">
        <v>0</v>
      </c>
      <c r="K71" s="167">
        <v>0</v>
      </c>
      <c r="L71" s="167" t="e">
        <f>#REF!</f>
        <v>#REF!</v>
      </c>
      <c r="M71" s="165" t="e">
        <f>#REF!</f>
        <v>#REF!</v>
      </c>
    </row>
    <row r="72" spans="1:13" s="112" customFormat="1" hidden="1" x14ac:dyDescent="0.2">
      <c r="A72" s="162"/>
      <c r="B72" s="163"/>
      <c r="C72" s="163"/>
      <c r="D72" s="163" t="s">
        <v>109</v>
      </c>
      <c r="E72" s="164" t="e">
        <f>#REF!</f>
        <v>#REF!</v>
      </c>
      <c r="F72" s="165" t="e">
        <f>#REF!</f>
        <v>#REF!</v>
      </c>
      <c r="G72" s="166" t="e">
        <f>#REF!</f>
        <v>#REF!</v>
      </c>
      <c r="H72" s="167" t="e">
        <f>#REF!</f>
        <v>#REF!</v>
      </c>
      <c r="I72" s="167">
        <v>0</v>
      </c>
      <c r="J72" s="167">
        <v>0</v>
      </c>
      <c r="K72" s="167">
        <v>0</v>
      </c>
      <c r="L72" s="167" t="e">
        <f>#REF!</f>
        <v>#REF!</v>
      </c>
      <c r="M72" s="165" t="e">
        <f>#REF!</f>
        <v>#REF!</v>
      </c>
    </row>
    <row r="73" spans="1:13" s="112" customFormat="1" hidden="1" x14ac:dyDescent="0.2">
      <c r="A73" s="162"/>
      <c r="B73" s="163"/>
      <c r="C73" s="163"/>
      <c r="D73" s="163" t="s">
        <v>107</v>
      </c>
      <c r="E73" s="164" t="e">
        <f>#REF!</f>
        <v>#REF!</v>
      </c>
      <c r="F73" s="165" t="e">
        <f>#REF!</f>
        <v>#REF!</v>
      </c>
      <c r="G73" s="166" t="e">
        <f>#REF!</f>
        <v>#REF!</v>
      </c>
      <c r="H73" s="167" t="e">
        <f>#REF!</f>
        <v>#REF!</v>
      </c>
      <c r="I73" s="167">
        <v>0</v>
      </c>
      <c r="J73" s="167">
        <v>0</v>
      </c>
      <c r="K73" s="167">
        <v>0</v>
      </c>
      <c r="L73" s="167" t="e">
        <f>#REF!</f>
        <v>#REF!</v>
      </c>
      <c r="M73" s="165" t="e">
        <f>#REF!</f>
        <v>#REF!</v>
      </c>
    </row>
    <row r="74" spans="1:13" s="112" customFormat="1" hidden="1" x14ac:dyDescent="0.2">
      <c r="A74" s="138"/>
      <c r="B74" s="44"/>
      <c r="C74" s="44"/>
      <c r="D74" s="44" t="s">
        <v>136</v>
      </c>
      <c r="E74" s="45" t="e">
        <f>#REF!</f>
        <v>#REF!</v>
      </c>
      <c r="F74" s="109" t="e">
        <f>#REF!</f>
        <v>#REF!</v>
      </c>
      <c r="G74" s="95" t="e">
        <f>#REF!</f>
        <v>#REF!</v>
      </c>
      <c r="H74" s="40" t="e">
        <f>#REF!</f>
        <v>#REF!</v>
      </c>
      <c r="I74" s="40">
        <v>0</v>
      </c>
      <c r="J74" s="40">
        <v>0</v>
      </c>
      <c r="K74" s="40">
        <v>0</v>
      </c>
      <c r="L74" s="40" t="e">
        <f>#REF!</f>
        <v>#REF!</v>
      </c>
      <c r="M74" s="109" t="e">
        <f>#REF!</f>
        <v>#REF!</v>
      </c>
    </row>
    <row r="75" spans="1:13" s="112" customFormat="1" hidden="1" x14ac:dyDescent="0.2">
      <c r="A75" s="138"/>
      <c r="B75" s="44"/>
      <c r="C75" s="44"/>
      <c r="D75" s="44" t="s">
        <v>99</v>
      </c>
      <c r="E75" s="45" t="e">
        <f>#REF!</f>
        <v>#REF!</v>
      </c>
      <c r="F75" s="109" t="e">
        <f>#REF!</f>
        <v>#REF!</v>
      </c>
      <c r="G75" s="95" t="e">
        <f>#REF!</f>
        <v>#REF!</v>
      </c>
      <c r="H75" s="40" t="e">
        <f>#REF!</f>
        <v>#REF!</v>
      </c>
      <c r="I75" s="40">
        <v>0</v>
      </c>
      <c r="J75" s="40">
        <v>0</v>
      </c>
      <c r="K75" s="40">
        <v>0</v>
      </c>
      <c r="L75" s="40" t="e">
        <f>#REF!</f>
        <v>#REF!</v>
      </c>
      <c r="M75" s="109" t="e">
        <f>#REF!</f>
        <v>#REF!</v>
      </c>
    </row>
    <row r="76" spans="1:13" s="112" customFormat="1" ht="7.15" customHeight="1" x14ac:dyDescent="0.2">
      <c r="A76" s="138"/>
      <c r="B76" s="44"/>
      <c r="C76" s="44"/>
      <c r="D76" s="44"/>
      <c r="E76" s="45"/>
      <c r="F76" s="109"/>
      <c r="G76" s="95"/>
      <c r="H76" s="40"/>
      <c r="I76" s="40"/>
      <c r="J76" s="40"/>
      <c r="K76" s="40"/>
      <c r="L76" s="40"/>
      <c r="M76" s="109"/>
    </row>
    <row r="77" spans="1:13" s="119" customFormat="1" x14ac:dyDescent="0.2">
      <c r="A77" s="150">
        <v>9</v>
      </c>
      <c r="B77" s="113"/>
      <c r="C77" s="113" t="s">
        <v>20</v>
      </c>
      <c r="D77" s="113"/>
      <c r="E77" s="114"/>
      <c r="F77" s="115"/>
      <c r="G77" s="117" t="e">
        <f>#REF!</f>
        <v>#REF!</v>
      </c>
      <c r="H77" s="116" t="e">
        <f>#REF!</f>
        <v>#REF!</v>
      </c>
      <c r="I77" s="116">
        <f>10-1.04</f>
        <v>8.9600000000000009</v>
      </c>
      <c r="J77" s="116">
        <v>8.59</v>
      </c>
      <c r="K77" s="116">
        <f>7.86+1.19</f>
        <v>9.0500000000000007</v>
      </c>
      <c r="L77" s="116">
        <f>(K77+J77+I77)/3</f>
        <v>8.8666666666666671</v>
      </c>
      <c r="M77" s="210" t="e">
        <f>H77-L77</f>
        <v>#REF!</v>
      </c>
    </row>
    <row r="78" spans="1:13" s="112" customFormat="1" hidden="1" x14ac:dyDescent="0.2">
      <c r="A78" s="138"/>
      <c r="B78" s="44"/>
      <c r="C78" s="44"/>
      <c r="D78" s="44" t="s">
        <v>47</v>
      </c>
      <c r="E78" s="45" t="e">
        <f>#REF!</f>
        <v>#REF!</v>
      </c>
      <c r="F78" s="109" t="e">
        <f>#REF!</f>
        <v>#REF!</v>
      </c>
      <c r="G78" s="95" t="e">
        <f>#REF!</f>
        <v>#REF!</v>
      </c>
      <c r="H78" s="40" t="e">
        <f>#REF!</f>
        <v>#REF!</v>
      </c>
      <c r="I78" s="40">
        <v>0</v>
      </c>
      <c r="J78" s="40">
        <v>0</v>
      </c>
      <c r="K78" s="40">
        <v>0</v>
      </c>
      <c r="L78" s="40" t="e">
        <f>#REF!</f>
        <v>#REF!</v>
      </c>
      <c r="M78" s="109" t="e">
        <f>#REF!</f>
        <v>#REF!</v>
      </c>
    </row>
    <row r="79" spans="1:13" s="112" customFormat="1" hidden="1" x14ac:dyDescent="0.2">
      <c r="A79" s="138"/>
      <c r="B79" s="44"/>
      <c r="C79" s="44"/>
      <c r="D79" s="127" t="s">
        <v>59</v>
      </c>
      <c r="E79" s="45"/>
      <c r="F79" s="109"/>
      <c r="G79" s="95" t="e">
        <f>#REF!</f>
        <v>#REF!</v>
      </c>
      <c r="H79" s="40" t="e">
        <f>#REF!</f>
        <v>#REF!</v>
      </c>
      <c r="I79" s="40">
        <v>0</v>
      </c>
      <c r="J79" s="40">
        <v>0</v>
      </c>
      <c r="K79" s="40">
        <v>0</v>
      </c>
      <c r="L79" s="40"/>
      <c r="M79" s="109"/>
    </row>
    <row r="80" spans="1:13" s="112" customFormat="1" hidden="1" x14ac:dyDescent="0.2">
      <c r="A80" s="138"/>
      <c r="B80" s="44"/>
      <c r="C80" s="44"/>
      <c r="D80" s="108" t="s">
        <v>78</v>
      </c>
      <c r="E80" s="45"/>
      <c r="F80" s="109"/>
      <c r="G80" s="95" t="e">
        <f>#REF!</f>
        <v>#REF!</v>
      </c>
      <c r="H80" s="40" t="e">
        <f>#REF!</f>
        <v>#REF!</v>
      </c>
      <c r="I80" s="40">
        <v>0</v>
      </c>
      <c r="J80" s="40">
        <v>0</v>
      </c>
      <c r="K80" s="40">
        <v>0</v>
      </c>
      <c r="L80" s="40"/>
      <c r="M80" s="109"/>
    </row>
    <row r="81" spans="1:13" s="112" customFormat="1" hidden="1" x14ac:dyDescent="0.2">
      <c r="A81" s="138"/>
      <c r="B81" s="44"/>
      <c r="C81" s="44"/>
      <c r="D81" s="110" t="s">
        <v>79</v>
      </c>
      <c r="E81" s="45" t="e">
        <f>#REF!</f>
        <v>#REF!</v>
      </c>
      <c r="F81" s="109" t="e">
        <f>#REF!</f>
        <v>#REF!</v>
      </c>
      <c r="G81" s="95" t="e">
        <f>#REF!</f>
        <v>#REF!</v>
      </c>
      <c r="H81" s="40" t="e">
        <f>#REF!</f>
        <v>#REF!</v>
      </c>
      <c r="I81" s="40">
        <v>0</v>
      </c>
      <c r="J81" s="40">
        <v>0</v>
      </c>
      <c r="K81" s="40">
        <v>0</v>
      </c>
      <c r="L81" s="40" t="e">
        <f>#REF!</f>
        <v>#REF!</v>
      </c>
      <c r="M81" s="109" t="e">
        <f>#REF!</f>
        <v>#REF!</v>
      </c>
    </row>
    <row r="82" spans="1:13" s="112" customFormat="1" hidden="1" x14ac:dyDescent="0.2">
      <c r="A82" s="138"/>
      <c r="B82" s="44"/>
      <c r="C82" s="44"/>
      <c r="D82" s="110" t="s">
        <v>137</v>
      </c>
      <c r="E82" s="45" t="e">
        <f>#REF!</f>
        <v>#REF!</v>
      </c>
      <c r="F82" s="109" t="e">
        <f>#REF!</f>
        <v>#REF!</v>
      </c>
      <c r="G82" s="95" t="e">
        <f>#REF!</f>
        <v>#REF!</v>
      </c>
      <c r="H82" s="40" t="e">
        <f>#REF!</f>
        <v>#REF!</v>
      </c>
      <c r="I82" s="40">
        <v>0</v>
      </c>
      <c r="J82" s="40">
        <v>0</v>
      </c>
      <c r="K82" s="40">
        <v>0</v>
      </c>
      <c r="L82" s="40" t="e">
        <f>#REF!</f>
        <v>#REF!</v>
      </c>
      <c r="M82" s="109" t="e">
        <f>#REF!</f>
        <v>#REF!</v>
      </c>
    </row>
    <row r="83" spans="1:13" s="112" customFormat="1" hidden="1" x14ac:dyDescent="0.2">
      <c r="A83" s="138"/>
      <c r="B83" s="44"/>
      <c r="C83" s="44"/>
      <c r="D83" s="110" t="s">
        <v>138</v>
      </c>
      <c r="E83" s="45" t="e">
        <f>#REF!</f>
        <v>#REF!</v>
      </c>
      <c r="F83" s="109" t="e">
        <f>#REF!</f>
        <v>#REF!</v>
      </c>
      <c r="G83" s="95" t="e">
        <f>#REF!</f>
        <v>#REF!</v>
      </c>
      <c r="H83" s="40" t="e">
        <f>#REF!</f>
        <v>#REF!</v>
      </c>
      <c r="I83" s="40">
        <v>0</v>
      </c>
      <c r="J83" s="40">
        <v>0</v>
      </c>
      <c r="K83" s="40">
        <v>0</v>
      </c>
      <c r="L83" s="40" t="e">
        <f>#REF!</f>
        <v>#REF!</v>
      </c>
      <c r="M83" s="109" t="e">
        <f>#REF!</f>
        <v>#REF!</v>
      </c>
    </row>
    <row r="84" spans="1:13" s="112" customFormat="1" hidden="1" x14ac:dyDescent="0.2">
      <c r="A84" s="138"/>
      <c r="B84" s="44"/>
      <c r="C84" s="44"/>
      <c r="D84" s="110" t="s">
        <v>139</v>
      </c>
      <c r="E84" s="45" t="e">
        <f>#REF!</f>
        <v>#REF!</v>
      </c>
      <c r="F84" s="109" t="e">
        <f>#REF!</f>
        <v>#REF!</v>
      </c>
      <c r="G84" s="95" t="e">
        <f>#REF!</f>
        <v>#REF!</v>
      </c>
      <c r="H84" s="40" t="e">
        <f>#REF!</f>
        <v>#REF!</v>
      </c>
      <c r="I84" s="40">
        <v>0</v>
      </c>
      <c r="J84" s="40">
        <v>0</v>
      </c>
      <c r="K84" s="40">
        <v>0</v>
      </c>
      <c r="L84" s="40" t="e">
        <f>#REF!</f>
        <v>#REF!</v>
      </c>
      <c r="M84" s="109" t="e">
        <f>#REF!</f>
        <v>#REF!</v>
      </c>
    </row>
    <row r="85" spans="1:13" s="112" customFormat="1" hidden="1" x14ac:dyDescent="0.2">
      <c r="A85" s="138"/>
      <c r="B85" s="44"/>
      <c r="C85" s="44"/>
      <c r="D85" s="108" t="s">
        <v>140</v>
      </c>
      <c r="E85" s="45" t="e">
        <f>#REF!</f>
        <v>#REF!</v>
      </c>
      <c r="F85" s="109" t="e">
        <f>#REF!</f>
        <v>#REF!</v>
      </c>
      <c r="G85" s="95" t="e">
        <f>#REF!</f>
        <v>#REF!</v>
      </c>
      <c r="H85" s="40" t="e">
        <f>#REF!</f>
        <v>#REF!</v>
      </c>
      <c r="I85" s="40">
        <v>0</v>
      </c>
      <c r="J85" s="40">
        <v>0</v>
      </c>
      <c r="K85" s="40">
        <v>0</v>
      </c>
      <c r="L85" s="40" t="e">
        <f>#REF!</f>
        <v>#REF!</v>
      </c>
      <c r="M85" s="109" t="e">
        <f>#REF!</f>
        <v>#REF!</v>
      </c>
    </row>
    <row r="86" spans="1:13" s="112" customFormat="1" hidden="1" x14ac:dyDescent="0.2">
      <c r="A86" s="138"/>
      <c r="B86" s="44"/>
      <c r="C86" s="44"/>
      <c r="D86" s="108" t="s">
        <v>83</v>
      </c>
      <c r="E86" s="45" t="e">
        <f>#REF!</f>
        <v>#REF!</v>
      </c>
      <c r="F86" s="109" t="e">
        <f>#REF!</f>
        <v>#REF!</v>
      </c>
      <c r="G86" s="95" t="e">
        <f>#REF!</f>
        <v>#REF!</v>
      </c>
      <c r="H86" s="40" t="e">
        <f>#REF!</f>
        <v>#REF!</v>
      </c>
      <c r="I86" s="40">
        <v>0</v>
      </c>
      <c r="J86" s="40">
        <v>0</v>
      </c>
      <c r="K86" s="40">
        <v>0</v>
      </c>
      <c r="L86" s="40" t="e">
        <f>#REF!</f>
        <v>#REF!</v>
      </c>
      <c r="M86" s="109" t="e">
        <f>#REF!</f>
        <v>#REF!</v>
      </c>
    </row>
    <row r="87" spans="1:13" s="112" customFormat="1" hidden="1" x14ac:dyDescent="0.2">
      <c r="A87" s="138"/>
      <c r="B87" s="44"/>
      <c r="C87" s="44"/>
      <c r="D87" s="128" t="s">
        <v>116</v>
      </c>
      <c r="E87" s="45"/>
      <c r="F87" s="109"/>
      <c r="G87" s="95" t="e">
        <f>#REF!</f>
        <v>#REF!</v>
      </c>
      <c r="H87" s="40" t="e">
        <f>#REF!</f>
        <v>#REF!</v>
      </c>
      <c r="I87" s="40">
        <v>0</v>
      </c>
      <c r="J87" s="40">
        <v>0</v>
      </c>
      <c r="K87" s="40">
        <v>0</v>
      </c>
      <c r="L87" s="40"/>
      <c r="M87" s="109"/>
    </row>
    <row r="88" spans="1:13" s="112" customFormat="1" hidden="1" x14ac:dyDescent="0.2">
      <c r="A88" s="138"/>
      <c r="B88" s="44"/>
      <c r="C88" s="44"/>
      <c r="D88" s="108" t="s">
        <v>140</v>
      </c>
      <c r="E88" s="45" t="e">
        <f>#REF!</f>
        <v>#REF!</v>
      </c>
      <c r="F88" s="109" t="e">
        <f>#REF!</f>
        <v>#REF!</v>
      </c>
      <c r="G88" s="95" t="e">
        <f>#REF!</f>
        <v>#REF!</v>
      </c>
      <c r="H88" s="40" t="e">
        <f>#REF!</f>
        <v>#REF!</v>
      </c>
      <c r="I88" s="40">
        <v>0</v>
      </c>
      <c r="J88" s="40">
        <v>0</v>
      </c>
      <c r="K88" s="40">
        <v>0</v>
      </c>
      <c r="L88" s="40" t="e">
        <f>#REF!</f>
        <v>#REF!</v>
      </c>
      <c r="M88" s="109" t="e">
        <f>#REF!</f>
        <v>#REF!</v>
      </c>
    </row>
    <row r="89" spans="1:13" s="112" customFormat="1" hidden="1" x14ac:dyDescent="0.2">
      <c r="A89" s="138"/>
      <c r="B89" s="44"/>
      <c r="C89" s="44"/>
      <c r="D89" s="108" t="s">
        <v>83</v>
      </c>
      <c r="E89" s="45" t="e">
        <f>#REF!</f>
        <v>#REF!</v>
      </c>
      <c r="F89" s="109" t="e">
        <f>#REF!</f>
        <v>#REF!</v>
      </c>
      <c r="G89" s="95" t="e">
        <f>#REF!</f>
        <v>#REF!</v>
      </c>
      <c r="H89" s="40" t="e">
        <f>#REF!</f>
        <v>#REF!</v>
      </c>
      <c r="I89" s="40">
        <v>0</v>
      </c>
      <c r="J89" s="40">
        <v>0</v>
      </c>
      <c r="K89" s="40">
        <v>0</v>
      </c>
      <c r="L89" s="40" t="e">
        <f>#REF!</f>
        <v>#REF!</v>
      </c>
      <c r="M89" s="109" t="e">
        <f>#REF!</f>
        <v>#REF!</v>
      </c>
    </row>
    <row r="90" spans="1:13" s="112" customFormat="1" hidden="1" x14ac:dyDescent="0.2">
      <c r="A90" s="138"/>
      <c r="B90" s="44"/>
      <c r="C90" s="44"/>
      <c r="D90" s="108" t="s">
        <v>84</v>
      </c>
      <c r="E90" s="45"/>
      <c r="F90" s="109"/>
      <c r="G90" s="95" t="e">
        <f>#REF!</f>
        <v>#REF!</v>
      </c>
      <c r="H90" s="40" t="e">
        <f>#REF!</f>
        <v>#REF!</v>
      </c>
      <c r="I90" s="40">
        <v>0</v>
      </c>
      <c r="J90" s="40">
        <v>0</v>
      </c>
      <c r="K90" s="40">
        <v>0</v>
      </c>
      <c r="L90" s="40"/>
      <c r="M90" s="109"/>
    </row>
    <row r="91" spans="1:13" s="112" customFormat="1" hidden="1" x14ac:dyDescent="0.2">
      <c r="A91" s="138"/>
      <c r="B91" s="44"/>
      <c r="C91" s="44"/>
      <c r="D91" s="110" t="s">
        <v>81</v>
      </c>
      <c r="E91" s="45" t="e">
        <f>#REF!</f>
        <v>#REF!</v>
      </c>
      <c r="F91" s="109" t="e">
        <f>#REF!</f>
        <v>#REF!</v>
      </c>
      <c r="G91" s="95" t="e">
        <f>#REF!</f>
        <v>#REF!</v>
      </c>
      <c r="H91" s="40" t="e">
        <f>#REF!</f>
        <v>#REF!</v>
      </c>
      <c r="I91" s="40">
        <v>0</v>
      </c>
      <c r="J91" s="40">
        <v>0</v>
      </c>
      <c r="K91" s="40">
        <v>0</v>
      </c>
      <c r="L91" s="40" t="e">
        <f>#REF!</f>
        <v>#REF!</v>
      </c>
      <c r="M91" s="109" t="e">
        <f>#REF!</f>
        <v>#REF!</v>
      </c>
    </row>
    <row r="92" spans="1:13" s="112" customFormat="1" hidden="1" x14ac:dyDescent="0.2">
      <c r="A92" s="138"/>
      <c r="B92" s="44"/>
      <c r="C92" s="44"/>
      <c r="D92" s="110" t="s">
        <v>82</v>
      </c>
      <c r="E92" s="45" t="e">
        <f>#REF!</f>
        <v>#REF!</v>
      </c>
      <c r="F92" s="109" t="e">
        <f>#REF!</f>
        <v>#REF!</v>
      </c>
      <c r="G92" s="95" t="e">
        <f>#REF!</f>
        <v>#REF!</v>
      </c>
      <c r="H92" s="40" t="e">
        <f>#REF!</f>
        <v>#REF!</v>
      </c>
      <c r="I92" s="40">
        <v>0</v>
      </c>
      <c r="J92" s="40">
        <v>0</v>
      </c>
      <c r="K92" s="40">
        <v>0</v>
      </c>
      <c r="L92" s="40" t="e">
        <f>#REF!</f>
        <v>#REF!</v>
      </c>
      <c r="M92" s="109" t="e">
        <f>#REF!</f>
        <v>#REF!</v>
      </c>
    </row>
    <row r="93" spans="1:13" s="112" customFormat="1" hidden="1" x14ac:dyDescent="0.2">
      <c r="A93" s="138"/>
      <c r="B93" s="44"/>
      <c r="C93" s="44"/>
      <c r="D93" s="110" t="s">
        <v>86</v>
      </c>
      <c r="E93" s="45" t="e">
        <f>#REF!</f>
        <v>#REF!</v>
      </c>
      <c r="F93" s="109" t="e">
        <f>#REF!</f>
        <v>#REF!</v>
      </c>
      <c r="G93" s="95" t="e">
        <f>#REF!</f>
        <v>#REF!</v>
      </c>
      <c r="H93" s="40" t="e">
        <f>#REF!</f>
        <v>#REF!</v>
      </c>
      <c r="I93" s="40">
        <v>0</v>
      </c>
      <c r="J93" s="40">
        <v>0</v>
      </c>
      <c r="K93" s="40">
        <v>0</v>
      </c>
      <c r="L93" s="40" t="e">
        <f>#REF!</f>
        <v>#REF!</v>
      </c>
      <c r="M93" s="109" t="e">
        <f>#REF!</f>
        <v>#REF!</v>
      </c>
    </row>
    <row r="94" spans="1:13" s="112" customFormat="1" hidden="1" x14ac:dyDescent="0.2">
      <c r="A94" s="138"/>
      <c r="B94" s="44"/>
      <c r="C94" s="44"/>
      <c r="D94" s="110" t="s">
        <v>87</v>
      </c>
      <c r="E94" s="45" t="e">
        <f>#REF!</f>
        <v>#REF!</v>
      </c>
      <c r="F94" s="109" t="e">
        <f>#REF!</f>
        <v>#REF!</v>
      </c>
      <c r="G94" s="95" t="e">
        <f>#REF!</f>
        <v>#REF!</v>
      </c>
      <c r="H94" s="40" t="e">
        <f>#REF!</f>
        <v>#REF!</v>
      </c>
      <c r="I94" s="40">
        <v>0</v>
      </c>
      <c r="J94" s="40">
        <v>0</v>
      </c>
      <c r="K94" s="40">
        <v>0</v>
      </c>
      <c r="L94" s="40" t="e">
        <f>#REF!</f>
        <v>#REF!</v>
      </c>
      <c r="M94" s="109" t="e">
        <f>#REF!</f>
        <v>#REF!</v>
      </c>
    </row>
    <row r="95" spans="1:13" s="112" customFormat="1" hidden="1" x14ac:dyDescent="0.2">
      <c r="A95" s="138"/>
      <c r="B95" s="44"/>
      <c r="C95" s="44"/>
      <c r="D95" s="110" t="s">
        <v>88</v>
      </c>
      <c r="E95" s="45" t="e">
        <f>#REF!</f>
        <v>#REF!</v>
      </c>
      <c r="F95" s="109" t="e">
        <f>#REF!</f>
        <v>#REF!</v>
      </c>
      <c r="G95" s="95" t="e">
        <f>#REF!</f>
        <v>#REF!</v>
      </c>
      <c r="H95" s="40" t="e">
        <f>#REF!</f>
        <v>#REF!</v>
      </c>
      <c r="I95" s="40">
        <v>0</v>
      </c>
      <c r="J95" s="40">
        <v>0</v>
      </c>
      <c r="K95" s="40">
        <v>0</v>
      </c>
      <c r="L95" s="40" t="e">
        <f>#REF!</f>
        <v>#REF!</v>
      </c>
      <c r="M95" s="109" t="e">
        <f>#REF!</f>
        <v>#REF!</v>
      </c>
    </row>
    <row r="96" spans="1:13" s="112" customFormat="1" hidden="1" x14ac:dyDescent="0.2">
      <c r="A96" s="138"/>
      <c r="B96" s="44"/>
      <c r="C96" s="44"/>
      <c r="D96" s="110" t="s">
        <v>85</v>
      </c>
      <c r="E96" s="45" t="e">
        <f>#REF!</f>
        <v>#REF!</v>
      </c>
      <c r="F96" s="109" t="e">
        <f>#REF!</f>
        <v>#REF!</v>
      </c>
      <c r="G96" s="95" t="e">
        <f>#REF!</f>
        <v>#REF!</v>
      </c>
      <c r="H96" s="40" t="e">
        <f>#REF!</f>
        <v>#REF!</v>
      </c>
      <c r="I96" s="40">
        <v>0</v>
      </c>
      <c r="J96" s="40">
        <v>0</v>
      </c>
      <c r="K96" s="40">
        <v>0</v>
      </c>
      <c r="L96" s="40" t="e">
        <f>#REF!</f>
        <v>#REF!</v>
      </c>
      <c r="M96" s="109" t="e">
        <f>#REF!</f>
        <v>#REF!</v>
      </c>
    </row>
    <row r="97" spans="1:14" s="112" customFormat="1" hidden="1" x14ac:dyDescent="0.2">
      <c r="A97" s="138"/>
      <c r="B97" s="44"/>
      <c r="C97" s="44"/>
      <c r="D97" s="110" t="s">
        <v>89</v>
      </c>
      <c r="E97" s="45" t="e">
        <f>#REF!</f>
        <v>#REF!</v>
      </c>
      <c r="F97" s="109" t="e">
        <f>#REF!</f>
        <v>#REF!</v>
      </c>
      <c r="G97" s="95" t="e">
        <f>#REF!</f>
        <v>#REF!</v>
      </c>
      <c r="H97" s="40" t="e">
        <f>#REF!</f>
        <v>#REF!</v>
      </c>
      <c r="I97" s="40">
        <v>0</v>
      </c>
      <c r="J97" s="40">
        <v>0</v>
      </c>
      <c r="K97" s="40">
        <v>0</v>
      </c>
      <c r="L97" s="40" t="e">
        <f>#REF!</f>
        <v>#REF!</v>
      </c>
      <c r="M97" s="109" t="e">
        <f>#REF!</f>
        <v>#REF!</v>
      </c>
    </row>
    <row r="98" spans="1:14" s="112" customFormat="1" hidden="1" x14ac:dyDescent="0.2">
      <c r="A98" s="138"/>
      <c r="B98" s="44"/>
      <c r="C98" s="44"/>
      <c r="D98" s="128" t="s">
        <v>141</v>
      </c>
      <c r="E98" s="45"/>
      <c r="F98" s="109"/>
      <c r="G98" s="95" t="e">
        <f>#REF!</f>
        <v>#REF!</v>
      </c>
      <c r="H98" s="40" t="e">
        <f>#REF!</f>
        <v>#REF!</v>
      </c>
      <c r="I98" s="40">
        <v>0</v>
      </c>
      <c r="J98" s="40">
        <v>0</v>
      </c>
      <c r="K98" s="40">
        <v>0</v>
      </c>
      <c r="L98" s="40"/>
      <c r="M98" s="109"/>
    </row>
    <row r="99" spans="1:14" s="112" customFormat="1" hidden="1" x14ac:dyDescent="0.2">
      <c r="A99" s="138"/>
      <c r="B99" s="44"/>
      <c r="C99" s="44"/>
      <c r="D99" s="108" t="s">
        <v>140</v>
      </c>
      <c r="E99" s="45" t="e">
        <f>#REF!</f>
        <v>#REF!</v>
      </c>
      <c r="F99" s="109" t="e">
        <f>#REF!</f>
        <v>#REF!</v>
      </c>
      <c r="G99" s="95" t="e">
        <f>#REF!</f>
        <v>#REF!</v>
      </c>
      <c r="H99" s="40" t="e">
        <f>#REF!</f>
        <v>#REF!</v>
      </c>
      <c r="I99" s="40">
        <v>0</v>
      </c>
      <c r="J99" s="40">
        <v>0</v>
      </c>
      <c r="K99" s="40">
        <v>0</v>
      </c>
      <c r="L99" s="40" t="e">
        <f>#REF!</f>
        <v>#REF!</v>
      </c>
      <c r="M99" s="109" t="e">
        <f>#REF!</f>
        <v>#REF!</v>
      </c>
    </row>
    <row r="100" spans="1:14" s="112" customFormat="1" hidden="1" x14ac:dyDescent="0.2">
      <c r="A100" s="138"/>
      <c r="B100" s="44"/>
      <c r="C100" s="44"/>
      <c r="D100" s="108" t="s">
        <v>83</v>
      </c>
      <c r="E100" s="45" t="e">
        <f>#REF!</f>
        <v>#REF!</v>
      </c>
      <c r="F100" s="109" t="e">
        <f>#REF!</f>
        <v>#REF!</v>
      </c>
      <c r="G100" s="95" t="e">
        <f>#REF!</f>
        <v>#REF!</v>
      </c>
      <c r="H100" s="40" t="e">
        <f>#REF!</f>
        <v>#REF!</v>
      </c>
      <c r="I100" s="40">
        <v>0</v>
      </c>
      <c r="J100" s="40">
        <v>0</v>
      </c>
      <c r="K100" s="40">
        <v>0</v>
      </c>
      <c r="L100" s="40" t="e">
        <f>#REF!</f>
        <v>#REF!</v>
      </c>
      <c r="M100" s="109" t="e">
        <f>#REF!</f>
        <v>#REF!</v>
      </c>
    </row>
    <row r="101" spans="1:14" s="112" customFormat="1" hidden="1" x14ac:dyDescent="0.2">
      <c r="A101" s="138"/>
      <c r="B101" s="44"/>
      <c r="C101" s="44"/>
      <c r="D101" s="108" t="s">
        <v>84</v>
      </c>
      <c r="E101" s="45"/>
      <c r="F101" s="109"/>
      <c r="G101" s="95" t="e">
        <f>#REF!</f>
        <v>#REF!</v>
      </c>
      <c r="H101" s="40" t="e">
        <f>#REF!</f>
        <v>#REF!</v>
      </c>
      <c r="I101" s="40">
        <v>0</v>
      </c>
      <c r="J101" s="40">
        <v>0</v>
      </c>
      <c r="K101" s="40">
        <v>0</v>
      </c>
      <c r="L101" s="40"/>
      <c r="M101" s="109"/>
    </row>
    <row r="102" spans="1:14" s="112" customFormat="1" hidden="1" x14ac:dyDescent="0.2">
      <c r="A102" s="138"/>
      <c r="B102" s="44"/>
      <c r="C102" s="44"/>
      <c r="D102" s="110" t="s">
        <v>81</v>
      </c>
      <c r="E102" s="45" t="e">
        <f>#REF!</f>
        <v>#REF!</v>
      </c>
      <c r="F102" s="109" t="e">
        <f>#REF!</f>
        <v>#REF!</v>
      </c>
      <c r="G102" s="95" t="e">
        <f>#REF!</f>
        <v>#REF!</v>
      </c>
      <c r="H102" s="40" t="e">
        <f>#REF!</f>
        <v>#REF!</v>
      </c>
      <c r="I102" s="40">
        <v>0</v>
      </c>
      <c r="J102" s="40">
        <v>0</v>
      </c>
      <c r="K102" s="40">
        <v>0</v>
      </c>
      <c r="L102" s="40" t="e">
        <f>#REF!</f>
        <v>#REF!</v>
      </c>
      <c r="M102" s="109" t="e">
        <f>#REF!</f>
        <v>#REF!</v>
      </c>
    </row>
    <row r="103" spans="1:14" s="112" customFormat="1" hidden="1" x14ac:dyDescent="0.2">
      <c r="A103" s="138"/>
      <c r="B103" s="44"/>
      <c r="C103" s="44"/>
      <c r="D103" s="110" t="s">
        <v>82</v>
      </c>
      <c r="E103" s="45" t="e">
        <f>#REF!</f>
        <v>#REF!</v>
      </c>
      <c r="F103" s="109" t="e">
        <f>#REF!</f>
        <v>#REF!</v>
      </c>
      <c r="G103" s="95" t="e">
        <f>#REF!</f>
        <v>#REF!</v>
      </c>
      <c r="H103" s="40" t="e">
        <f>#REF!</f>
        <v>#REF!</v>
      </c>
      <c r="I103" s="40">
        <v>0</v>
      </c>
      <c r="J103" s="40">
        <v>0</v>
      </c>
      <c r="K103" s="40">
        <v>0</v>
      </c>
      <c r="L103" s="40" t="e">
        <f>#REF!</f>
        <v>#REF!</v>
      </c>
      <c r="M103" s="109" t="e">
        <f>#REF!</f>
        <v>#REF!</v>
      </c>
    </row>
    <row r="104" spans="1:14" s="112" customFormat="1" hidden="1" x14ac:dyDescent="0.2">
      <c r="A104" s="138"/>
      <c r="B104" s="44"/>
      <c r="C104" s="44"/>
      <c r="D104" s="110" t="s">
        <v>86</v>
      </c>
      <c r="E104" s="45" t="e">
        <f>#REF!</f>
        <v>#REF!</v>
      </c>
      <c r="F104" s="109" t="e">
        <f>#REF!</f>
        <v>#REF!</v>
      </c>
      <c r="G104" s="95" t="e">
        <f>#REF!</f>
        <v>#REF!</v>
      </c>
      <c r="H104" s="40" t="e">
        <f>#REF!</f>
        <v>#REF!</v>
      </c>
      <c r="I104" s="40">
        <v>0</v>
      </c>
      <c r="J104" s="40">
        <v>0</v>
      </c>
      <c r="K104" s="40">
        <v>0</v>
      </c>
      <c r="L104" s="40" t="e">
        <f>#REF!</f>
        <v>#REF!</v>
      </c>
      <c r="M104" s="109" t="e">
        <f>#REF!</f>
        <v>#REF!</v>
      </c>
    </row>
    <row r="105" spans="1:14" s="112" customFormat="1" hidden="1" x14ac:dyDescent="0.2">
      <c r="A105" s="138"/>
      <c r="B105" s="44"/>
      <c r="C105" s="44"/>
      <c r="D105" s="110" t="s">
        <v>87</v>
      </c>
      <c r="E105" s="45" t="e">
        <f>#REF!</f>
        <v>#REF!</v>
      </c>
      <c r="F105" s="109" t="e">
        <f>#REF!</f>
        <v>#REF!</v>
      </c>
      <c r="G105" s="95" t="e">
        <f>#REF!</f>
        <v>#REF!</v>
      </c>
      <c r="H105" s="40" t="e">
        <f>#REF!</f>
        <v>#REF!</v>
      </c>
      <c r="I105" s="40">
        <v>0</v>
      </c>
      <c r="J105" s="40">
        <v>0</v>
      </c>
      <c r="K105" s="40">
        <v>0</v>
      </c>
      <c r="L105" s="40" t="e">
        <f>#REF!</f>
        <v>#REF!</v>
      </c>
      <c r="M105" s="109" t="e">
        <f>#REF!</f>
        <v>#REF!</v>
      </c>
    </row>
    <row r="106" spans="1:14" s="112" customFormat="1" hidden="1" x14ac:dyDescent="0.2">
      <c r="A106" s="138"/>
      <c r="B106" s="44"/>
      <c r="C106" s="44"/>
      <c r="D106" s="110" t="s">
        <v>88</v>
      </c>
      <c r="E106" s="45" t="e">
        <f>#REF!</f>
        <v>#REF!</v>
      </c>
      <c r="F106" s="109" t="e">
        <f>#REF!</f>
        <v>#REF!</v>
      </c>
      <c r="G106" s="95" t="e">
        <f>#REF!</f>
        <v>#REF!</v>
      </c>
      <c r="H106" s="40" t="e">
        <f>#REF!</f>
        <v>#REF!</v>
      </c>
      <c r="I106" s="40">
        <v>0</v>
      </c>
      <c r="J106" s="40">
        <v>0</v>
      </c>
      <c r="K106" s="40">
        <v>0</v>
      </c>
      <c r="L106" s="40" t="e">
        <f>#REF!</f>
        <v>#REF!</v>
      </c>
      <c r="M106" s="109" t="e">
        <f>#REF!</f>
        <v>#REF!</v>
      </c>
    </row>
    <row r="107" spans="1:14" s="112" customFormat="1" hidden="1" x14ac:dyDescent="0.2">
      <c r="A107" s="138"/>
      <c r="B107" s="44"/>
      <c r="C107" s="44"/>
      <c r="D107" s="110" t="s">
        <v>85</v>
      </c>
      <c r="E107" s="45" t="e">
        <f>#REF!</f>
        <v>#REF!</v>
      </c>
      <c r="F107" s="109" t="e">
        <f>#REF!</f>
        <v>#REF!</v>
      </c>
      <c r="G107" s="95" t="e">
        <f>#REF!</f>
        <v>#REF!</v>
      </c>
      <c r="H107" s="40" t="e">
        <f>#REF!</f>
        <v>#REF!</v>
      </c>
      <c r="I107" s="40">
        <v>0</v>
      </c>
      <c r="J107" s="40">
        <v>0</v>
      </c>
      <c r="K107" s="40">
        <v>0</v>
      </c>
      <c r="L107" s="40" t="e">
        <f>#REF!</f>
        <v>#REF!</v>
      </c>
      <c r="M107" s="109" t="e">
        <f>#REF!</f>
        <v>#REF!</v>
      </c>
    </row>
    <row r="108" spans="1:14" s="112" customFormat="1" hidden="1" x14ac:dyDescent="0.2">
      <c r="A108" s="138"/>
      <c r="B108" s="44"/>
      <c r="C108" s="44"/>
      <c r="D108" s="110" t="s">
        <v>89</v>
      </c>
      <c r="E108" s="45" t="e">
        <f>#REF!</f>
        <v>#REF!</v>
      </c>
      <c r="F108" s="109" t="e">
        <f>#REF!</f>
        <v>#REF!</v>
      </c>
      <c r="G108" s="95" t="e">
        <f>#REF!</f>
        <v>#REF!</v>
      </c>
      <c r="H108" s="40" t="e">
        <f>#REF!</f>
        <v>#REF!</v>
      </c>
      <c r="I108" s="40">
        <v>0</v>
      </c>
      <c r="J108" s="40">
        <v>0</v>
      </c>
      <c r="K108" s="40">
        <v>0</v>
      </c>
      <c r="L108" s="40" t="e">
        <f>#REF!</f>
        <v>#REF!</v>
      </c>
      <c r="M108" s="109" t="e">
        <f>#REF!</f>
        <v>#REF!</v>
      </c>
    </row>
    <row r="109" spans="1:14" s="112" customFormat="1" hidden="1" x14ac:dyDescent="0.2">
      <c r="A109" s="138"/>
      <c r="B109" s="44"/>
      <c r="C109" s="44"/>
      <c r="D109" s="44"/>
      <c r="E109" s="45"/>
      <c r="F109" s="109"/>
      <c r="G109" s="95" t="e">
        <f>#REF!</f>
        <v>#REF!</v>
      </c>
      <c r="H109" s="40" t="e">
        <f>#REF!</f>
        <v>#REF!</v>
      </c>
      <c r="I109" s="40">
        <v>0</v>
      </c>
      <c r="J109" s="40">
        <v>0</v>
      </c>
      <c r="K109" s="40">
        <v>0</v>
      </c>
      <c r="L109" s="40"/>
      <c r="M109" s="109"/>
    </row>
    <row r="110" spans="1:14" s="112" customFormat="1" ht="7.35" customHeight="1" x14ac:dyDescent="0.2">
      <c r="A110" s="151"/>
      <c r="B110" s="44"/>
      <c r="C110" s="44"/>
      <c r="D110" s="44"/>
      <c r="E110" s="109"/>
      <c r="F110" s="45"/>
      <c r="G110" s="129"/>
      <c r="H110" s="95"/>
      <c r="I110" s="95"/>
      <c r="J110" s="95"/>
      <c r="K110" s="95"/>
      <c r="L110" s="40"/>
      <c r="M110" s="45"/>
    </row>
    <row r="111" spans="1:14" s="119" customFormat="1" x14ac:dyDescent="0.2">
      <c r="A111" s="150">
        <v>10</v>
      </c>
      <c r="B111" s="113"/>
      <c r="C111" s="113" t="s">
        <v>21</v>
      </c>
      <c r="D111" s="113"/>
      <c r="E111" s="114"/>
      <c r="F111" s="115"/>
      <c r="G111" s="117" t="e">
        <f>#REF!</f>
        <v>#REF!</v>
      </c>
      <c r="H111" s="116" t="e">
        <f>#REF!</f>
        <v>#REF!</v>
      </c>
      <c r="I111" s="116">
        <v>0.39</v>
      </c>
      <c r="J111" s="116">
        <v>0.68</v>
      </c>
      <c r="K111" s="116">
        <v>0.86</v>
      </c>
      <c r="L111" s="116">
        <f>(K111+J111+I111)/3</f>
        <v>0.64333333333333342</v>
      </c>
      <c r="M111" s="210" t="e">
        <f>H111-L111</f>
        <v>#REF!</v>
      </c>
    </row>
    <row r="112" spans="1:14" s="112" customFormat="1" ht="25.5" hidden="1" x14ac:dyDescent="0.2">
      <c r="A112" s="138"/>
      <c r="B112" s="44"/>
      <c r="C112" s="44"/>
      <c r="D112" s="123" t="s">
        <v>143</v>
      </c>
      <c r="E112" s="45" t="e">
        <f>#REF!</f>
        <v>#REF!</v>
      </c>
      <c r="F112" s="109" t="e">
        <f>#REF!</f>
        <v>#REF!</v>
      </c>
      <c r="G112" s="95" t="e">
        <f>#REF!</f>
        <v>#REF!</v>
      </c>
      <c r="H112" s="40" t="e">
        <f>#REF!</f>
        <v>#REF!</v>
      </c>
      <c r="I112" s="40">
        <v>0</v>
      </c>
      <c r="J112" s="40">
        <v>0</v>
      </c>
      <c r="K112" s="40">
        <v>0</v>
      </c>
      <c r="L112" s="40" t="e">
        <f>#REF!</f>
        <v>#REF!</v>
      </c>
      <c r="M112" s="109" t="e">
        <f>#REF!</f>
        <v>#REF!</v>
      </c>
      <c r="N112" s="119"/>
    </row>
    <row r="113" spans="1:13" s="112" customFormat="1" hidden="1" x14ac:dyDescent="0.2">
      <c r="A113" s="138"/>
      <c r="B113" s="44"/>
      <c r="C113" s="44"/>
      <c r="D113" s="47" t="s">
        <v>91</v>
      </c>
      <c r="E113" s="45" t="e">
        <f>#REF!</f>
        <v>#REF!</v>
      </c>
      <c r="F113" s="109" t="e">
        <f>#REF!</f>
        <v>#REF!</v>
      </c>
      <c r="G113" s="95" t="e">
        <f>#REF!</f>
        <v>#REF!</v>
      </c>
      <c r="H113" s="40" t="e">
        <f>#REF!</f>
        <v>#REF!</v>
      </c>
      <c r="I113" s="40">
        <v>0</v>
      </c>
      <c r="J113" s="40">
        <v>0</v>
      </c>
      <c r="K113" s="40">
        <v>0</v>
      </c>
      <c r="L113" s="40" t="e">
        <f>#REF!</f>
        <v>#REF!</v>
      </c>
      <c r="M113" s="109" t="e">
        <f>#REF!</f>
        <v>#REF!</v>
      </c>
    </row>
    <row r="114" spans="1:13" s="112" customFormat="1" hidden="1" x14ac:dyDescent="0.2">
      <c r="A114" s="138"/>
      <c r="B114" s="44"/>
      <c r="C114" s="44"/>
      <c r="D114" s="47" t="s">
        <v>90</v>
      </c>
      <c r="E114" s="45" t="e">
        <f>#REF!</f>
        <v>#REF!</v>
      </c>
      <c r="F114" s="109" t="e">
        <f>#REF!</f>
        <v>#REF!</v>
      </c>
      <c r="G114" s="95" t="e">
        <f>#REF!</f>
        <v>#REF!</v>
      </c>
      <c r="H114" s="40" t="e">
        <f>#REF!</f>
        <v>#REF!</v>
      </c>
      <c r="I114" s="40">
        <v>0</v>
      </c>
      <c r="J114" s="40">
        <v>0</v>
      </c>
      <c r="K114" s="40">
        <v>0</v>
      </c>
      <c r="L114" s="40" t="e">
        <f>#REF!</f>
        <v>#REF!</v>
      </c>
      <c r="M114" s="109" t="e">
        <f>#REF!</f>
        <v>#REF!</v>
      </c>
    </row>
    <row r="115" spans="1:13" s="112" customFormat="1" ht="7.15" customHeight="1" x14ac:dyDescent="0.2">
      <c r="A115" s="138"/>
      <c r="B115" s="44"/>
      <c r="C115" s="44"/>
      <c r="D115" s="44"/>
      <c r="E115" s="45"/>
      <c r="F115" s="109"/>
      <c r="G115" s="95"/>
      <c r="H115" s="40"/>
      <c r="I115" s="40"/>
      <c r="J115" s="40"/>
      <c r="K115" s="40"/>
      <c r="L115" s="40"/>
      <c r="M115" s="109"/>
    </row>
    <row r="116" spans="1:13" s="119" customFormat="1" x14ac:dyDescent="0.2">
      <c r="A116" s="150">
        <v>11</v>
      </c>
      <c r="B116" s="113"/>
      <c r="C116" s="113" t="s">
        <v>22</v>
      </c>
      <c r="D116" s="113"/>
      <c r="E116" s="114"/>
      <c r="F116" s="115"/>
      <c r="G116" s="117" t="e">
        <f>#REF!</f>
        <v>#REF!</v>
      </c>
      <c r="H116" s="116" t="e">
        <f>#REF!</f>
        <v>#REF!</v>
      </c>
      <c r="I116" s="116">
        <v>1.31</v>
      </c>
      <c r="J116" s="116">
        <v>0.43</v>
      </c>
      <c r="K116" s="116">
        <f>0.14+0.79</f>
        <v>0.93</v>
      </c>
      <c r="L116" s="116">
        <f>(K116+J116+I116)/3</f>
        <v>0.89</v>
      </c>
      <c r="M116" s="210" t="e">
        <f>H116-L116</f>
        <v>#REF!</v>
      </c>
    </row>
    <row r="117" spans="1:13" s="112" customFormat="1" hidden="1" x14ac:dyDescent="0.2">
      <c r="A117" s="138"/>
      <c r="B117" s="44"/>
      <c r="C117" s="44"/>
      <c r="D117" s="44" t="s">
        <v>48</v>
      </c>
      <c r="E117" s="45" t="e">
        <f>#REF!</f>
        <v>#REF!</v>
      </c>
      <c r="F117" s="109" t="e">
        <f>#REF!</f>
        <v>#REF!</v>
      </c>
      <c r="G117" s="95" t="e">
        <f>#REF!</f>
        <v>#REF!</v>
      </c>
      <c r="H117" s="40" t="e">
        <f>#REF!</f>
        <v>#REF!</v>
      </c>
      <c r="I117" s="40">
        <v>0</v>
      </c>
      <c r="J117" s="40">
        <v>0</v>
      </c>
      <c r="K117" s="40">
        <v>0</v>
      </c>
      <c r="L117" s="40" t="e">
        <f>#REF!</f>
        <v>#REF!</v>
      </c>
      <c r="M117" s="109" t="e">
        <f>#REF!</f>
        <v>#REF!</v>
      </c>
    </row>
    <row r="118" spans="1:13" s="112" customFormat="1" hidden="1" x14ac:dyDescent="0.2">
      <c r="A118" s="138"/>
      <c r="B118" s="44"/>
      <c r="C118" s="44"/>
      <c r="D118" s="44" t="s">
        <v>93</v>
      </c>
      <c r="E118" s="45" t="e">
        <f>#REF!</f>
        <v>#REF!</v>
      </c>
      <c r="F118" s="109" t="e">
        <f>#REF!</f>
        <v>#REF!</v>
      </c>
      <c r="G118" s="95" t="e">
        <f>#REF!</f>
        <v>#REF!</v>
      </c>
      <c r="H118" s="40" t="e">
        <f>#REF!</f>
        <v>#REF!</v>
      </c>
      <c r="I118" s="40">
        <v>0</v>
      </c>
      <c r="J118" s="40">
        <v>0</v>
      </c>
      <c r="K118" s="40">
        <v>0</v>
      </c>
      <c r="L118" s="40" t="e">
        <f>#REF!</f>
        <v>#REF!</v>
      </c>
      <c r="M118" s="109" t="e">
        <f>#REF!</f>
        <v>#REF!</v>
      </c>
    </row>
    <row r="119" spans="1:13" s="112" customFormat="1" ht="7.15" customHeight="1" x14ac:dyDescent="0.2">
      <c r="A119" s="138"/>
      <c r="B119" s="44"/>
      <c r="C119" s="44"/>
      <c r="D119" s="44"/>
      <c r="E119" s="45"/>
      <c r="F119" s="109"/>
      <c r="G119" s="95"/>
      <c r="H119" s="40"/>
      <c r="I119" s="40"/>
      <c r="J119" s="40"/>
      <c r="K119" s="40"/>
      <c r="L119" s="40"/>
      <c r="M119" s="109"/>
    </row>
    <row r="120" spans="1:13" s="119" customFormat="1" x14ac:dyDescent="0.2">
      <c r="A120" s="150">
        <v>12</v>
      </c>
      <c r="B120" s="113"/>
      <c r="C120" s="113" t="s">
        <v>23</v>
      </c>
      <c r="D120" s="113"/>
      <c r="E120" s="114"/>
      <c r="F120" s="115"/>
      <c r="G120" s="117" t="e">
        <f>#REF!</f>
        <v>#REF!</v>
      </c>
      <c r="H120" s="116" t="e">
        <f>#REF!</f>
        <v>#REF!</v>
      </c>
      <c r="I120" s="116">
        <v>1.39</v>
      </c>
      <c r="J120" s="116">
        <v>0.98</v>
      </c>
      <c r="K120" s="116">
        <v>0.64</v>
      </c>
      <c r="L120" s="116">
        <f>(K120+J120+I120)/3</f>
        <v>1.0033333333333332</v>
      </c>
      <c r="M120" s="210" t="e">
        <f>H120-L120</f>
        <v>#REF!</v>
      </c>
    </row>
    <row r="121" spans="1:13" s="112" customFormat="1" hidden="1" x14ac:dyDescent="0.2">
      <c r="A121" s="138"/>
      <c r="B121" s="44"/>
      <c r="C121" s="44"/>
      <c r="D121" s="44" t="s">
        <v>98</v>
      </c>
      <c r="E121" s="45" t="e">
        <f>#REF!</f>
        <v>#REF!</v>
      </c>
      <c r="F121" s="109" t="e">
        <f>#REF!</f>
        <v>#REF!</v>
      </c>
      <c r="G121" s="95" t="e">
        <f>#REF!</f>
        <v>#REF!</v>
      </c>
      <c r="H121" s="40" t="e">
        <f>#REF!</f>
        <v>#REF!</v>
      </c>
      <c r="I121" s="40">
        <v>0</v>
      </c>
      <c r="J121" s="40">
        <v>0</v>
      </c>
      <c r="K121" s="40">
        <v>0</v>
      </c>
      <c r="L121" s="40" t="e">
        <f>#REF!</f>
        <v>#REF!</v>
      </c>
      <c r="M121" s="109" t="e">
        <f>#REF!</f>
        <v>#REF!</v>
      </c>
    </row>
    <row r="122" spans="1:13" s="112" customFormat="1" hidden="1" x14ac:dyDescent="0.2">
      <c r="A122" s="138"/>
      <c r="B122" s="44"/>
      <c r="C122" s="44"/>
      <c r="D122" s="44"/>
      <c r="E122" s="45"/>
      <c r="F122" s="109"/>
      <c r="G122" s="95" t="e">
        <f>#REF!</f>
        <v>#REF!</v>
      </c>
      <c r="H122" s="40" t="e">
        <f>#REF!</f>
        <v>#REF!</v>
      </c>
      <c r="I122" s="40">
        <v>0</v>
      </c>
      <c r="J122" s="40">
        <v>0</v>
      </c>
      <c r="K122" s="40">
        <v>0</v>
      </c>
      <c r="L122" s="40"/>
      <c r="M122" s="109"/>
    </row>
    <row r="123" spans="1:13" s="112" customFormat="1" ht="7.15" customHeight="1" x14ac:dyDescent="0.2">
      <c r="A123" s="138"/>
      <c r="B123" s="44"/>
      <c r="C123" s="44"/>
      <c r="D123" s="44"/>
      <c r="E123" s="45"/>
      <c r="F123" s="109"/>
      <c r="G123" s="95"/>
      <c r="H123" s="40"/>
      <c r="I123" s="40"/>
      <c r="J123" s="40"/>
      <c r="K123" s="40"/>
      <c r="L123" s="40"/>
      <c r="M123" s="109"/>
    </row>
    <row r="124" spans="1:13" s="119" customFormat="1" x14ac:dyDescent="0.2">
      <c r="A124" s="150">
        <v>13</v>
      </c>
      <c r="B124" s="113"/>
      <c r="C124" s="113" t="s">
        <v>24</v>
      </c>
      <c r="D124" s="113"/>
      <c r="E124" s="114"/>
      <c r="F124" s="115"/>
      <c r="G124" s="117" t="e">
        <f>#REF!</f>
        <v>#REF!</v>
      </c>
      <c r="H124" s="116" t="e">
        <f>#REF!</f>
        <v>#REF!</v>
      </c>
      <c r="I124" s="116">
        <v>0</v>
      </c>
      <c r="J124" s="116">
        <v>0</v>
      </c>
      <c r="K124" s="116">
        <v>0</v>
      </c>
      <c r="L124" s="116">
        <f>(K124+J124+I124)/3</f>
        <v>0</v>
      </c>
      <c r="M124" s="210" t="e">
        <f>H124-L124</f>
        <v>#REF!</v>
      </c>
    </row>
    <row r="125" spans="1:13" s="112" customFormat="1" hidden="1" x14ac:dyDescent="0.2">
      <c r="A125" s="162"/>
      <c r="B125" s="163"/>
      <c r="C125" s="163"/>
      <c r="D125" s="163" t="s">
        <v>110</v>
      </c>
      <c r="E125" s="164" t="e">
        <f>#REF!</f>
        <v>#REF!</v>
      </c>
      <c r="F125" s="165" t="e">
        <f>#REF!</f>
        <v>#REF!</v>
      </c>
      <c r="G125" s="166" t="e">
        <f>#REF!</f>
        <v>#REF!</v>
      </c>
      <c r="H125" s="167" t="e">
        <f>#REF!</f>
        <v>#REF!</v>
      </c>
      <c r="I125" s="167">
        <v>0</v>
      </c>
      <c r="J125" s="167">
        <v>0</v>
      </c>
      <c r="K125" s="167">
        <v>0</v>
      </c>
      <c r="L125" s="167" t="e">
        <f>#REF!</f>
        <v>#REF!</v>
      </c>
      <c r="M125" s="165" t="e">
        <f>#REF!</f>
        <v>#REF!</v>
      </c>
    </row>
    <row r="126" spans="1:13" s="112" customFormat="1" hidden="1" x14ac:dyDescent="0.2">
      <c r="A126" s="162"/>
      <c r="B126" s="163"/>
      <c r="C126" s="163"/>
      <c r="D126" s="163" t="s">
        <v>120</v>
      </c>
      <c r="E126" s="164" t="e">
        <f>#REF!</f>
        <v>#REF!</v>
      </c>
      <c r="F126" s="165" t="e">
        <f>#REF!</f>
        <v>#REF!</v>
      </c>
      <c r="G126" s="166" t="e">
        <f>#REF!</f>
        <v>#REF!</v>
      </c>
      <c r="H126" s="167" t="e">
        <f>#REF!</f>
        <v>#REF!</v>
      </c>
      <c r="I126" s="167">
        <v>0</v>
      </c>
      <c r="J126" s="167">
        <v>0</v>
      </c>
      <c r="K126" s="167">
        <v>0</v>
      </c>
      <c r="L126" s="167" t="e">
        <f>#REF!</f>
        <v>#REF!</v>
      </c>
      <c r="M126" s="165" t="e">
        <f>#REF!</f>
        <v>#REF!</v>
      </c>
    </row>
    <row r="127" spans="1:13" s="112" customFormat="1" hidden="1" x14ac:dyDescent="0.2">
      <c r="A127" s="162"/>
      <c r="B127" s="163"/>
      <c r="C127" s="163"/>
      <c r="D127" s="163" t="s">
        <v>124</v>
      </c>
      <c r="E127" s="164" t="e">
        <f>#REF!</f>
        <v>#REF!</v>
      </c>
      <c r="F127" s="165" t="e">
        <f>#REF!</f>
        <v>#REF!</v>
      </c>
      <c r="G127" s="166" t="e">
        <f>#REF!</f>
        <v>#REF!</v>
      </c>
      <c r="H127" s="167" t="e">
        <f>#REF!</f>
        <v>#REF!</v>
      </c>
      <c r="I127" s="167">
        <v>0</v>
      </c>
      <c r="J127" s="167">
        <v>0</v>
      </c>
      <c r="K127" s="167">
        <v>0</v>
      </c>
      <c r="L127" s="167" t="e">
        <f>#REF!</f>
        <v>#REF!</v>
      </c>
      <c r="M127" s="165" t="e">
        <f>#REF!</f>
        <v>#REF!</v>
      </c>
    </row>
    <row r="128" spans="1:13" s="112" customFormat="1" hidden="1" x14ac:dyDescent="0.2">
      <c r="A128" s="162"/>
      <c r="B128" s="163"/>
      <c r="C128" s="163"/>
      <c r="D128" s="163" t="s">
        <v>142</v>
      </c>
      <c r="E128" s="164" t="e">
        <f>#REF!</f>
        <v>#REF!</v>
      </c>
      <c r="F128" s="165" t="e">
        <f>#REF!</f>
        <v>#REF!</v>
      </c>
      <c r="G128" s="166" t="e">
        <f>#REF!</f>
        <v>#REF!</v>
      </c>
      <c r="H128" s="167" t="e">
        <f>#REF!</f>
        <v>#REF!</v>
      </c>
      <c r="I128" s="167">
        <v>0</v>
      </c>
      <c r="J128" s="167">
        <v>0</v>
      </c>
      <c r="K128" s="167">
        <v>0</v>
      </c>
      <c r="L128" s="167" t="e">
        <f>#REF!</f>
        <v>#REF!</v>
      </c>
      <c r="M128" s="165" t="e">
        <f>#REF!</f>
        <v>#REF!</v>
      </c>
    </row>
    <row r="129" spans="1:13" s="112" customFormat="1" ht="7.15" customHeight="1" x14ac:dyDescent="0.2">
      <c r="A129" s="138"/>
      <c r="B129" s="44"/>
      <c r="C129" s="44"/>
      <c r="D129" s="44"/>
      <c r="E129" s="45"/>
      <c r="F129" s="109"/>
      <c r="G129" s="95"/>
      <c r="H129" s="40"/>
      <c r="I129" s="40"/>
      <c r="J129" s="40"/>
      <c r="K129" s="40"/>
      <c r="L129" s="40"/>
      <c r="M129" s="109"/>
    </row>
    <row r="130" spans="1:13" s="119" customFormat="1" x14ac:dyDescent="0.2">
      <c r="A130" s="150">
        <v>14</v>
      </c>
      <c r="B130" s="113"/>
      <c r="C130" s="113" t="s">
        <v>25</v>
      </c>
      <c r="D130" s="113"/>
      <c r="E130" s="114"/>
      <c r="F130" s="115"/>
      <c r="G130" s="117" t="e">
        <f>#REF!</f>
        <v>#REF!</v>
      </c>
      <c r="H130" s="116" t="e">
        <f>#REF!</f>
        <v>#REF!</v>
      </c>
      <c r="I130" s="116">
        <v>7.33</v>
      </c>
      <c r="J130" s="116">
        <v>7.31</v>
      </c>
      <c r="K130" s="116">
        <v>7.23</v>
      </c>
      <c r="L130" s="116">
        <f>(K130+J130+I130)/3</f>
        <v>7.2899999999999991</v>
      </c>
      <c r="M130" s="210" t="e">
        <f>H130-L130</f>
        <v>#REF!</v>
      </c>
    </row>
    <row r="131" spans="1:13" s="112" customFormat="1" hidden="1" x14ac:dyDescent="0.2">
      <c r="A131" s="138"/>
      <c r="B131" s="44"/>
      <c r="C131" s="44"/>
      <c r="D131" s="44" t="s">
        <v>111</v>
      </c>
      <c r="E131" s="45" t="e">
        <f>#REF!</f>
        <v>#REF!</v>
      </c>
      <c r="F131" s="109" t="e">
        <f>#REF!</f>
        <v>#REF!</v>
      </c>
      <c r="G131" s="95" t="e">
        <f>#REF!</f>
        <v>#REF!</v>
      </c>
      <c r="H131" s="40" t="e">
        <f>#REF!</f>
        <v>#REF!</v>
      </c>
      <c r="I131" s="40">
        <v>0</v>
      </c>
      <c r="J131" s="40">
        <v>0</v>
      </c>
      <c r="K131" s="40">
        <v>0</v>
      </c>
      <c r="L131" s="40" t="e">
        <f>#REF!</f>
        <v>#REF!</v>
      </c>
      <c r="M131" s="109" t="e">
        <f>#REF!</f>
        <v>#REF!</v>
      </c>
    </row>
    <row r="132" spans="1:13" s="112" customFormat="1" hidden="1" x14ac:dyDescent="0.2">
      <c r="A132" s="138"/>
      <c r="B132" s="44"/>
      <c r="C132" s="44"/>
      <c r="D132" s="44" t="s">
        <v>112</v>
      </c>
      <c r="E132" s="45" t="e">
        <f>#REF!</f>
        <v>#REF!</v>
      </c>
      <c r="F132" s="109" t="e">
        <f>#REF!</f>
        <v>#REF!</v>
      </c>
      <c r="G132" s="95" t="e">
        <f>#REF!</f>
        <v>#REF!</v>
      </c>
      <c r="H132" s="40" t="e">
        <f>#REF!</f>
        <v>#REF!</v>
      </c>
      <c r="I132" s="40">
        <v>0</v>
      </c>
      <c r="J132" s="40">
        <v>0</v>
      </c>
      <c r="K132" s="40">
        <v>0</v>
      </c>
      <c r="L132" s="40" t="e">
        <f>#REF!</f>
        <v>#REF!</v>
      </c>
      <c r="M132" s="109" t="e">
        <f>#REF!</f>
        <v>#REF!</v>
      </c>
    </row>
    <row r="133" spans="1:13" s="112" customFormat="1" hidden="1" x14ac:dyDescent="0.2">
      <c r="A133" s="138"/>
      <c r="B133" s="44"/>
      <c r="C133" s="44"/>
      <c r="D133" s="44" t="s">
        <v>113</v>
      </c>
      <c r="E133" s="45" t="e">
        <f>#REF!</f>
        <v>#REF!</v>
      </c>
      <c r="F133" s="109" t="e">
        <f>#REF!</f>
        <v>#REF!</v>
      </c>
      <c r="G133" s="95" t="e">
        <f>#REF!</f>
        <v>#REF!</v>
      </c>
      <c r="H133" s="40" t="e">
        <f>#REF!</f>
        <v>#REF!</v>
      </c>
      <c r="I133" s="40">
        <v>0</v>
      </c>
      <c r="J133" s="40">
        <v>0</v>
      </c>
      <c r="K133" s="40">
        <v>0</v>
      </c>
      <c r="L133" s="40" t="e">
        <f>#REF!</f>
        <v>#REF!</v>
      </c>
      <c r="M133" s="109" t="e">
        <f>#REF!</f>
        <v>#REF!</v>
      </c>
    </row>
    <row r="134" spans="1:13" s="112" customFormat="1" hidden="1" x14ac:dyDescent="0.2">
      <c r="A134" s="162"/>
      <c r="B134" s="163"/>
      <c r="C134" s="163"/>
      <c r="D134" s="163" t="s">
        <v>121</v>
      </c>
      <c r="E134" s="164" t="e">
        <f>#REF!</f>
        <v>#REF!</v>
      </c>
      <c r="F134" s="165" t="e">
        <f>#REF!</f>
        <v>#REF!</v>
      </c>
      <c r="G134" s="166" t="e">
        <f>#REF!</f>
        <v>#REF!</v>
      </c>
      <c r="H134" s="167" t="e">
        <f>#REF!</f>
        <v>#REF!</v>
      </c>
      <c r="I134" s="167">
        <v>0</v>
      </c>
      <c r="J134" s="167">
        <v>0</v>
      </c>
      <c r="K134" s="167">
        <v>0</v>
      </c>
      <c r="L134" s="167" t="e">
        <f>#REF!</f>
        <v>#REF!</v>
      </c>
      <c r="M134" s="165" t="e">
        <f>#REF!</f>
        <v>#REF!</v>
      </c>
    </row>
    <row r="135" spans="1:13" s="112" customFormat="1" hidden="1" x14ac:dyDescent="0.2">
      <c r="A135" s="138"/>
      <c r="B135" s="44"/>
      <c r="C135" s="44"/>
      <c r="D135" s="44" t="s">
        <v>114</v>
      </c>
      <c r="E135" s="45" t="e">
        <f>#REF!</f>
        <v>#REF!</v>
      </c>
      <c r="F135" s="109" t="e">
        <f>#REF!</f>
        <v>#REF!</v>
      </c>
      <c r="G135" s="95" t="e">
        <f>#REF!</f>
        <v>#REF!</v>
      </c>
      <c r="H135" s="40" t="e">
        <f>#REF!</f>
        <v>#REF!</v>
      </c>
      <c r="I135" s="40">
        <v>0</v>
      </c>
      <c r="J135" s="40">
        <v>0</v>
      </c>
      <c r="K135" s="40">
        <v>0</v>
      </c>
      <c r="L135" s="40" t="e">
        <f>#REF!</f>
        <v>#REF!</v>
      </c>
      <c r="M135" s="109" t="e">
        <f>#REF!</f>
        <v>#REF!</v>
      </c>
    </row>
    <row r="136" spans="1:13" s="112" customFormat="1" hidden="1" x14ac:dyDescent="0.2">
      <c r="A136" s="138"/>
      <c r="B136" s="44"/>
      <c r="C136" s="44"/>
      <c r="D136" s="44" t="s">
        <v>115</v>
      </c>
      <c r="E136" s="45" t="e">
        <f>#REF!</f>
        <v>#REF!</v>
      </c>
      <c r="F136" s="109" t="e">
        <f>#REF!</f>
        <v>#REF!</v>
      </c>
      <c r="G136" s="95" t="e">
        <f>#REF!</f>
        <v>#REF!</v>
      </c>
      <c r="H136" s="40" t="e">
        <f>#REF!</f>
        <v>#REF!</v>
      </c>
      <c r="I136" s="40">
        <v>0</v>
      </c>
      <c r="J136" s="40">
        <v>0</v>
      </c>
      <c r="K136" s="40">
        <v>0</v>
      </c>
      <c r="L136" s="40" t="e">
        <f>#REF!</f>
        <v>#REF!</v>
      </c>
      <c r="M136" s="109" t="e">
        <f>#REF!</f>
        <v>#REF!</v>
      </c>
    </row>
    <row r="137" spans="1:13" s="112" customFormat="1" ht="7.15" customHeight="1" x14ac:dyDescent="0.2">
      <c r="A137" s="138"/>
      <c r="B137" s="44"/>
      <c r="C137" s="44"/>
      <c r="D137" s="44"/>
      <c r="E137" s="45"/>
      <c r="F137" s="109"/>
      <c r="G137" s="95"/>
      <c r="H137" s="40"/>
      <c r="I137" s="40"/>
      <c r="J137" s="40"/>
      <c r="K137" s="40"/>
      <c r="L137" s="40"/>
      <c r="M137" s="109"/>
    </row>
    <row r="138" spans="1:13" s="119" customFormat="1" x14ac:dyDescent="0.2">
      <c r="A138" s="150">
        <v>15</v>
      </c>
      <c r="B138" s="113"/>
      <c r="C138" s="113" t="s">
        <v>26</v>
      </c>
      <c r="D138" s="113"/>
      <c r="E138" s="114"/>
      <c r="F138" s="115"/>
      <c r="G138" s="117" t="e">
        <f>#REF!</f>
        <v>#REF!</v>
      </c>
      <c r="H138" s="116" t="e">
        <f>#REF!</f>
        <v>#REF!</v>
      </c>
      <c r="I138" s="116">
        <v>26.8</v>
      </c>
      <c r="J138" s="116">
        <v>21.76</v>
      </c>
      <c r="K138" s="116">
        <v>20.420000000000002</v>
      </c>
      <c r="L138" s="116">
        <f>(K138+J138+I138)/3</f>
        <v>22.993333333333336</v>
      </c>
      <c r="M138" s="210" t="e">
        <f>H138-L138</f>
        <v>#REF!</v>
      </c>
    </row>
    <row r="139" spans="1:13" s="112" customFormat="1" hidden="1" x14ac:dyDescent="0.2">
      <c r="A139" s="138"/>
      <c r="B139" s="44"/>
      <c r="C139" s="44"/>
      <c r="D139" s="44" t="s">
        <v>28</v>
      </c>
      <c r="E139" s="45" t="e">
        <f>#REF!</f>
        <v>#REF!</v>
      </c>
      <c r="F139" s="109" t="e">
        <f>#REF!</f>
        <v>#REF!</v>
      </c>
      <c r="G139" s="95" t="e">
        <f>#REF!</f>
        <v>#REF!</v>
      </c>
      <c r="H139" s="40" t="e">
        <f>#REF!</f>
        <v>#REF!</v>
      </c>
      <c r="I139" s="40">
        <v>0</v>
      </c>
      <c r="J139" s="40">
        <v>0</v>
      </c>
      <c r="K139" s="40">
        <v>0</v>
      </c>
      <c r="L139" s="40" t="e">
        <f>#REF!</f>
        <v>#REF!</v>
      </c>
      <c r="M139" s="109" t="e">
        <f>#REF!</f>
        <v>#REF!</v>
      </c>
    </row>
    <row r="140" spans="1:13" s="112" customFormat="1" hidden="1" x14ac:dyDescent="0.2">
      <c r="A140" s="138"/>
      <c r="B140" s="44"/>
      <c r="C140" s="44"/>
      <c r="D140" s="44" t="s">
        <v>95</v>
      </c>
      <c r="E140" s="45" t="e">
        <f>#REF!</f>
        <v>#REF!</v>
      </c>
      <c r="F140" s="109" t="e">
        <f>#REF!</f>
        <v>#REF!</v>
      </c>
      <c r="G140" s="95" t="e">
        <f>#REF!</f>
        <v>#REF!</v>
      </c>
      <c r="H140" s="40" t="e">
        <f>#REF!</f>
        <v>#REF!</v>
      </c>
      <c r="I140" s="40">
        <v>0</v>
      </c>
      <c r="J140" s="40">
        <v>0</v>
      </c>
      <c r="K140" s="40">
        <v>0</v>
      </c>
      <c r="L140" s="40" t="e">
        <f>#REF!</f>
        <v>#REF!</v>
      </c>
      <c r="M140" s="109" t="e">
        <f>#REF!</f>
        <v>#REF!</v>
      </c>
    </row>
    <row r="141" spans="1:13" s="112" customFormat="1" hidden="1" x14ac:dyDescent="0.2">
      <c r="A141" s="168"/>
      <c r="B141" s="169"/>
      <c r="C141" s="169"/>
      <c r="D141" s="169" t="s">
        <v>130</v>
      </c>
      <c r="E141" s="170" t="e">
        <f>#REF!</f>
        <v>#REF!</v>
      </c>
      <c r="F141" s="171" t="e">
        <f>#REF!</f>
        <v>#REF!</v>
      </c>
      <c r="G141" s="172" t="e">
        <f>#REF!</f>
        <v>#REF!</v>
      </c>
      <c r="H141" s="173" t="e">
        <f>#REF!</f>
        <v>#REF!</v>
      </c>
      <c r="I141" s="173">
        <v>0</v>
      </c>
      <c r="J141" s="173">
        <v>0</v>
      </c>
      <c r="K141" s="173">
        <v>0</v>
      </c>
      <c r="L141" s="173" t="e">
        <f>#REF!</f>
        <v>#REF!</v>
      </c>
      <c r="M141" s="171" t="e">
        <f>#REF!</f>
        <v>#REF!</v>
      </c>
    </row>
    <row r="142" spans="1:13" s="112" customFormat="1" ht="6.6" customHeight="1" x14ac:dyDescent="0.2">
      <c r="A142" s="138"/>
      <c r="B142" s="44"/>
      <c r="C142" s="44"/>
      <c r="D142" s="44"/>
      <c r="E142" s="45"/>
      <c r="F142" s="109"/>
      <c r="G142" s="95"/>
      <c r="H142" s="40"/>
      <c r="I142" s="40"/>
      <c r="J142" s="40"/>
      <c r="K142" s="40"/>
      <c r="L142" s="40"/>
      <c r="M142" s="109"/>
    </row>
    <row r="143" spans="1:13" s="119" customFormat="1" x14ac:dyDescent="0.2">
      <c r="A143" s="150">
        <v>16</v>
      </c>
      <c r="B143" s="113"/>
      <c r="C143" s="113" t="s">
        <v>29</v>
      </c>
      <c r="D143" s="113"/>
      <c r="E143" s="114"/>
      <c r="F143" s="115"/>
      <c r="G143" s="117" t="e">
        <f>#REF!</f>
        <v>#REF!</v>
      </c>
      <c r="H143" s="116" t="e">
        <f>#REF!</f>
        <v>#REF!</v>
      </c>
      <c r="I143" s="116">
        <f>7.75+1.05+0.85</f>
        <v>9.65</v>
      </c>
      <c r="J143" s="116">
        <v>10.1</v>
      </c>
      <c r="K143" s="116">
        <v>10.83</v>
      </c>
      <c r="L143" s="116">
        <f>(K143+J143+I143)/3</f>
        <v>10.193333333333333</v>
      </c>
      <c r="M143" s="210" t="e">
        <f>H143-L143</f>
        <v>#REF!</v>
      </c>
    </row>
    <row r="144" spans="1:13" s="112" customFormat="1" hidden="1" x14ac:dyDescent="0.2">
      <c r="A144" s="138"/>
      <c r="B144" s="44"/>
      <c r="C144" s="44"/>
      <c r="D144" s="44" t="s">
        <v>100</v>
      </c>
      <c r="E144" s="45" t="e">
        <f>#REF!</f>
        <v>#REF!</v>
      </c>
      <c r="F144" s="109" t="e">
        <f>#REF!</f>
        <v>#REF!</v>
      </c>
      <c r="G144" s="95" t="e">
        <f>#REF!</f>
        <v>#REF!</v>
      </c>
      <c r="H144" s="40" t="e">
        <f>#REF!</f>
        <v>#REF!</v>
      </c>
      <c r="I144" s="40">
        <v>0</v>
      </c>
      <c r="J144" s="40">
        <v>0</v>
      </c>
      <c r="K144" s="40">
        <v>0</v>
      </c>
      <c r="L144" s="40" t="e">
        <f>#REF!</f>
        <v>#REF!</v>
      </c>
      <c r="M144" s="109" t="e">
        <f>#REF!</f>
        <v>#REF!</v>
      </c>
    </row>
    <row r="145" spans="1:15" s="112" customFormat="1" hidden="1" x14ac:dyDescent="0.2">
      <c r="A145" s="138"/>
      <c r="B145" s="44"/>
      <c r="C145" s="44"/>
      <c r="D145" s="44" t="s">
        <v>101</v>
      </c>
      <c r="E145" s="45" t="e">
        <f>#REF!</f>
        <v>#REF!</v>
      </c>
      <c r="F145" s="109" t="e">
        <f>#REF!</f>
        <v>#REF!</v>
      </c>
      <c r="G145" s="95" t="e">
        <f>#REF!</f>
        <v>#REF!</v>
      </c>
      <c r="H145" s="40" t="e">
        <f>#REF!</f>
        <v>#REF!</v>
      </c>
      <c r="I145" s="40">
        <v>0</v>
      </c>
      <c r="J145" s="40">
        <v>0</v>
      </c>
      <c r="K145" s="40">
        <v>0</v>
      </c>
      <c r="L145" s="40" t="e">
        <f>#REF!</f>
        <v>#REF!</v>
      </c>
      <c r="M145" s="109" t="e">
        <f>#REF!</f>
        <v>#REF!</v>
      </c>
    </row>
    <row r="146" spans="1:15" s="112" customFormat="1" hidden="1" x14ac:dyDescent="0.2">
      <c r="A146" s="138"/>
      <c r="B146" s="44"/>
      <c r="C146" s="44"/>
      <c r="D146" s="44" t="s">
        <v>103</v>
      </c>
      <c r="E146" s="45" t="e">
        <f>#REF!</f>
        <v>#REF!</v>
      </c>
      <c r="F146" s="109" t="e">
        <f>#REF!</f>
        <v>#REF!</v>
      </c>
      <c r="G146" s="95" t="e">
        <f>#REF!</f>
        <v>#REF!</v>
      </c>
      <c r="H146" s="40" t="e">
        <f>#REF!</f>
        <v>#REF!</v>
      </c>
      <c r="I146" s="40">
        <v>0</v>
      </c>
      <c r="J146" s="40">
        <v>0</v>
      </c>
      <c r="K146" s="40">
        <v>0</v>
      </c>
      <c r="L146" s="40" t="e">
        <f>#REF!</f>
        <v>#REF!</v>
      </c>
      <c r="M146" s="109" t="e">
        <f>#REF!</f>
        <v>#REF!</v>
      </c>
    </row>
    <row r="147" spans="1:15" s="112" customFormat="1" hidden="1" x14ac:dyDescent="0.2">
      <c r="A147" s="138"/>
      <c r="B147" s="44"/>
      <c r="C147" s="44"/>
      <c r="D147" s="44" t="s">
        <v>104</v>
      </c>
      <c r="E147" s="45" t="e">
        <f>#REF!</f>
        <v>#REF!</v>
      </c>
      <c r="F147" s="109" t="e">
        <f>#REF!</f>
        <v>#REF!</v>
      </c>
      <c r="G147" s="95" t="e">
        <f>#REF!</f>
        <v>#REF!</v>
      </c>
      <c r="H147" s="40" t="e">
        <f>#REF!</f>
        <v>#REF!</v>
      </c>
      <c r="I147" s="40">
        <v>0</v>
      </c>
      <c r="J147" s="40">
        <v>0</v>
      </c>
      <c r="K147" s="40">
        <v>0</v>
      </c>
      <c r="L147" s="40" t="e">
        <f>#REF!</f>
        <v>#REF!</v>
      </c>
      <c r="M147" s="109" t="e">
        <f>#REF!</f>
        <v>#REF!</v>
      </c>
    </row>
    <row r="148" spans="1:15" s="112" customFormat="1" hidden="1" x14ac:dyDescent="0.2">
      <c r="A148" s="138"/>
      <c r="B148" s="44"/>
      <c r="C148" s="44"/>
      <c r="D148" s="44" t="s">
        <v>102</v>
      </c>
      <c r="E148" s="45" t="e">
        <f>#REF!</f>
        <v>#REF!</v>
      </c>
      <c r="F148" s="109" t="e">
        <f>#REF!</f>
        <v>#REF!</v>
      </c>
      <c r="G148" s="95" t="e">
        <f>#REF!</f>
        <v>#REF!</v>
      </c>
      <c r="H148" s="40" t="e">
        <f>#REF!</f>
        <v>#REF!</v>
      </c>
      <c r="I148" s="40">
        <v>0</v>
      </c>
      <c r="J148" s="40">
        <v>0</v>
      </c>
      <c r="K148" s="40">
        <v>0</v>
      </c>
      <c r="L148" s="40" t="e">
        <f>#REF!</f>
        <v>#REF!</v>
      </c>
      <c r="M148" s="109" t="e">
        <f>#REF!</f>
        <v>#REF!</v>
      </c>
    </row>
    <row r="149" spans="1:15" hidden="1" x14ac:dyDescent="0.2">
      <c r="A149" s="137"/>
      <c r="B149" s="27"/>
      <c r="C149" s="27"/>
      <c r="D149" s="27" t="s">
        <v>129</v>
      </c>
      <c r="E149" s="45" t="e">
        <f>#REF!</f>
        <v>#REF!</v>
      </c>
      <c r="F149" s="109" t="e">
        <f>#REF!</f>
        <v>#REF!</v>
      </c>
      <c r="G149" s="95" t="e">
        <f>#REF!</f>
        <v>#REF!</v>
      </c>
      <c r="H149" s="40" t="e">
        <f>#REF!</f>
        <v>#REF!</v>
      </c>
      <c r="I149" s="40">
        <v>0</v>
      </c>
      <c r="J149" s="40">
        <v>0</v>
      </c>
      <c r="K149" s="40">
        <v>0</v>
      </c>
      <c r="L149" s="40" t="e">
        <f>#REF!</f>
        <v>#REF!</v>
      </c>
      <c r="M149" s="109" t="e">
        <f>#REF!</f>
        <v>#REF!</v>
      </c>
    </row>
    <row r="150" spans="1:15" ht="7.15" customHeight="1" x14ac:dyDescent="0.2">
      <c r="A150" s="137"/>
      <c r="B150" s="27"/>
      <c r="C150" s="27"/>
      <c r="D150" s="27"/>
      <c r="E150" s="28"/>
      <c r="F150" s="29"/>
      <c r="G150" s="31"/>
      <c r="H150" s="30"/>
      <c r="I150" s="30"/>
      <c r="J150" s="30"/>
      <c r="K150" s="30"/>
      <c r="L150" s="30"/>
      <c r="M150" s="29"/>
    </row>
    <row r="151" spans="1:15" x14ac:dyDescent="0.2">
      <c r="A151" s="139"/>
      <c r="B151" s="92"/>
      <c r="C151" s="140" t="s">
        <v>36</v>
      </c>
      <c r="D151" s="140"/>
      <c r="E151" s="141"/>
      <c r="F151" s="142"/>
      <c r="G151" s="144" t="e">
        <f>#REF!</f>
        <v>#REF!</v>
      </c>
      <c r="H151" s="143" t="e">
        <f>#REF!</f>
        <v>#REF!</v>
      </c>
      <c r="I151" s="160">
        <f>SUM(I20:I149)</f>
        <v>129.26000000000002</v>
      </c>
      <c r="J151" s="160">
        <f t="shared" ref="J151:K151" si="0">SUM(J20:J149)</f>
        <v>115.78000000000003</v>
      </c>
      <c r="K151" s="160">
        <f t="shared" si="0"/>
        <v>111.47000000000001</v>
      </c>
      <c r="L151" s="209">
        <f>(K151+J151+I151)/3</f>
        <v>118.8366666666667</v>
      </c>
      <c r="M151" s="211" t="e">
        <f>H151-L151</f>
        <v>#REF!</v>
      </c>
    </row>
    <row r="152" spans="1:15" x14ac:dyDescent="0.2">
      <c r="A152" s="137"/>
      <c r="B152" s="27"/>
      <c r="C152" s="27"/>
      <c r="D152" s="145"/>
      <c r="E152" s="146"/>
      <c r="F152" s="147"/>
      <c r="G152" s="405" t="s">
        <v>156</v>
      </c>
      <c r="H152" s="406"/>
      <c r="I152" s="148" t="e">
        <f>H151-I151</f>
        <v>#REF!</v>
      </c>
      <c r="J152" s="148" t="e">
        <f>H151-J151</f>
        <v>#REF!</v>
      </c>
      <c r="K152" s="148" t="e">
        <f>H151-K151</f>
        <v>#REF!</v>
      </c>
      <c r="L152" s="116"/>
      <c r="M152" s="147"/>
    </row>
    <row r="155" spans="1:15" s="6" customFormat="1" x14ac:dyDescent="0.2">
      <c r="A155" s="7"/>
      <c r="B155" s="7"/>
      <c r="C155" s="7"/>
      <c r="D155" s="7"/>
      <c r="E155" s="7"/>
      <c r="F155" s="7"/>
      <c r="G155" s="7"/>
      <c r="H155" s="46"/>
      <c r="I155" s="46">
        <f>I151*1.16</f>
        <v>149.94160000000002</v>
      </c>
      <c r="J155" s="46"/>
      <c r="K155" s="46"/>
      <c r="L155" s="9"/>
      <c r="M155" s="7"/>
      <c r="N155" s="7"/>
      <c r="O155" s="7"/>
    </row>
  </sheetData>
  <mergeCells count="4">
    <mergeCell ref="C15:D15"/>
    <mergeCell ref="I15:K15"/>
    <mergeCell ref="G152:H152"/>
    <mergeCell ref="A12:M12"/>
  </mergeCells>
  <pageMargins left="0.7" right="0.7" top="0.75" bottom="0.75" header="0.3" footer="0.3"/>
  <pageSetup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4:K116"/>
  <sheetViews>
    <sheetView view="pageBreakPreview" zoomScaleNormal="100" zoomScaleSheetLayoutView="100" zoomScalePageLayoutView="115" workbookViewId="0">
      <selection activeCell="F25" sqref="F25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1.28515625" style="7" bestFit="1" customWidth="1"/>
    <col min="6" max="6" width="9.140625" style="7"/>
    <col min="7" max="7" width="15.140625" style="9" bestFit="1" customWidth="1"/>
    <col min="8" max="8" width="17" style="7" bestFit="1" customWidth="1"/>
    <col min="9" max="9" width="11.42578125" style="7" customWidth="1"/>
    <col min="10" max="11" width="10.28515625" style="7" bestFit="1" customWidth="1"/>
    <col min="12" max="254" width="9.140625" style="7"/>
    <col min="255" max="255" width="4.7109375" style="7" customWidth="1"/>
    <col min="256" max="257" width="3.7109375" style="7" customWidth="1"/>
    <col min="258" max="258" width="39.140625" style="7" customWidth="1"/>
    <col min="259" max="259" width="11.28515625" style="7" bestFit="1" customWidth="1"/>
    <col min="260" max="260" width="9.140625" style="7"/>
    <col min="261" max="261" width="15.140625" style="7" bestFit="1" customWidth="1"/>
    <col min="262" max="262" width="17" style="7" bestFit="1" customWidth="1"/>
    <col min="263" max="263" width="11.42578125" style="7" customWidth="1"/>
    <col min="264" max="264" width="12.28515625" style="7" bestFit="1" customWidth="1"/>
    <col min="265" max="265" width="11.28515625" style="7" bestFit="1" customWidth="1"/>
    <col min="266" max="267" width="10.28515625" style="7" bestFit="1" customWidth="1"/>
    <col min="268" max="510" width="9.140625" style="7"/>
    <col min="511" max="511" width="4.7109375" style="7" customWidth="1"/>
    <col min="512" max="513" width="3.7109375" style="7" customWidth="1"/>
    <col min="514" max="514" width="39.140625" style="7" customWidth="1"/>
    <col min="515" max="515" width="11.28515625" style="7" bestFit="1" customWidth="1"/>
    <col min="516" max="516" width="9.140625" style="7"/>
    <col min="517" max="517" width="15.140625" style="7" bestFit="1" customWidth="1"/>
    <col min="518" max="518" width="17" style="7" bestFit="1" customWidth="1"/>
    <col min="519" max="519" width="11.42578125" style="7" customWidth="1"/>
    <col min="520" max="520" width="12.28515625" style="7" bestFit="1" customWidth="1"/>
    <col min="521" max="521" width="11.28515625" style="7" bestFit="1" customWidth="1"/>
    <col min="522" max="523" width="10.28515625" style="7" bestFit="1" customWidth="1"/>
    <col min="524" max="766" width="9.140625" style="7"/>
    <col min="767" max="767" width="4.7109375" style="7" customWidth="1"/>
    <col min="768" max="769" width="3.7109375" style="7" customWidth="1"/>
    <col min="770" max="770" width="39.140625" style="7" customWidth="1"/>
    <col min="771" max="771" width="11.28515625" style="7" bestFit="1" customWidth="1"/>
    <col min="772" max="772" width="9.140625" style="7"/>
    <col min="773" max="773" width="15.140625" style="7" bestFit="1" customWidth="1"/>
    <col min="774" max="774" width="17" style="7" bestFit="1" customWidth="1"/>
    <col min="775" max="775" width="11.42578125" style="7" customWidth="1"/>
    <col min="776" max="776" width="12.28515625" style="7" bestFit="1" customWidth="1"/>
    <col min="777" max="777" width="11.28515625" style="7" bestFit="1" customWidth="1"/>
    <col min="778" max="779" width="10.28515625" style="7" bestFit="1" customWidth="1"/>
    <col min="780" max="1022" width="9.140625" style="7"/>
    <col min="1023" max="1023" width="4.7109375" style="7" customWidth="1"/>
    <col min="1024" max="1025" width="3.7109375" style="7" customWidth="1"/>
    <col min="1026" max="1026" width="39.140625" style="7" customWidth="1"/>
    <col min="1027" max="1027" width="11.28515625" style="7" bestFit="1" customWidth="1"/>
    <col min="1028" max="1028" width="9.140625" style="7"/>
    <col min="1029" max="1029" width="15.140625" style="7" bestFit="1" customWidth="1"/>
    <col min="1030" max="1030" width="17" style="7" bestFit="1" customWidth="1"/>
    <col min="1031" max="1031" width="11.42578125" style="7" customWidth="1"/>
    <col min="1032" max="1032" width="12.28515625" style="7" bestFit="1" customWidth="1"/>
    <col min="1033" max="1033" width="11.28515625" style="7" bestFit="1" customWidth="1"/>
    <col min="1034" max="1035" width="10.28515625" style="7" bestFit="1" customWidth="1"/>
    <col min="1036" max="1278" width="9.140625" style="7"/>
    <col min="1279" max="1279" width="4.7109375" style="7" customWidth="1"/>
    <col min="1280" max="1281" width="3.7109375" style="7" customWidth="1"/>
    <col min="1282" max="1282" width="39.140625" style="7" customWidth="1"/>
    <col min="1283" max="1283" width="11.28515625" style="7" bestFit="1" customWidth="1"/>
    <col min="1284" max="1284" width="9.140625" style="7"/>
    <col min="1285" max="1285" width="15.140625" style="7" bestFit="1" customWidth="1"/>
    <col min="1286" max="1286" width="17" style="7" bestFit="1" customWidth="1"/>
    <col min="1287" max="1287" width="11.42578125" style="7" customWidth="1"/>
    <col min="1288" max="1288" width="12.28515625" style="7" bestFit="1" customWidth="1"/>
    <col min="1289" max="1289" width="11.28515625" style="7" bestFit="1" customWidth="1"/>
    <col min="1290" max="1291" width="10.28515625" style="7" bestFit="1" customWidth="1"/>
    <col min="1292" max="1534" width="9.140625" style="7"/>
    <col min="1535" max="1535" width="4.7109375" style="7" customWidth="1"/>
    <col min="1536" max="1537" width="3.7109375" style="7" customWidth="1"/>
    <col min="1538" max="1538" width="39.140625" style="7" customWidth="1"/>
    <col min="1539" max="1539" width="11.28515625" style="7" bestFit="1" customWidth="1"/>
    <col min="1540" max="1540" width="9.140625" style="7"/>
    <col min="1541" max="1541" width="15.140625" style="7" bestFit="1" customWidth="1"/>
    <col min="1542" max="1542" width="17" style="7" bestFit="1" customWidth="1"/>
    <col min="1543" max="1543" width="11.42578125" style="7" customWidth="1"/>
    <col min="1544" max="1544" width="12.28515625" style="7" bestFit="1" customWidth="1"/>
    <col min="1545" max="1545" width="11.28515625" style="7" bestFit="1" customWidth="1"/>
    <col min="1546" max="1547" width="10.28515625" style="7" bestFit="1" customWidth="1"/>
    <col min="1548" max="1790" width="9.140625" style="7"/>
    <col min="1791" max="1791" width="4.7109375" style="7" customWidth="1"/>
    <col min="1792" max="1793" width="3.7109375" style="7" customWidth="1"/>
    <col min="1794" max="1794" width="39.140625" style="7" customWidth="1"/>
    <col min="1795" max="1795" width="11.28515625" style="7" bestFit="1" customWidth="1"/>
    <col min="1796" max="1796" width="9.140625" style="7"/>
    <col min="1797" max="1797" width="15.140625" style="7" bestFit="1" customWidth="1"/>
    <col min="1798" max="1798" width="17" style="7" bestFit="1" customWidth="1"/>
    <col min="1799" max="1799" width="11.42578125" style="7" customWidth="1"/>
    <col min="1800" max="1800" width="12.28515625" style="7" bestFit="1" customWidth="1"/>
    <col min="1801" max="1801" width="11.28515625" style="7" bestFit="1" customWidth="1"/>
    <col min="1802" max="1803" width="10.28515625" style="7" bestFit="1" customWidth="1"/>
    <col min="1804" max="2046" width="9.140625" style="7"/>
    <col min="2047" max="2047" width="4.7109375" style="7" customWidth="1"/>
    <col min="2048" max="2049" width="3.7109375" style="7" customWidth="1"/>
    <col min="2050" max="2050" width="39.140625" style="7" customWidth="1"/>
    <col min="2051" max="2051" width="11.28515625" style="7" bestFit="1" customWidth="1"/>
    <col min="2052" max="2052" width="9.140625" style="7"/>
    <col min="2053" max="2053" width="15.140625" style="7" bestFit="1" customWidth="1"/>
    <col min="2054" max="2054" width="17" style="7" bestFit="1" customWidth="1"/>
    <col min="2055" max="2055" width="11.42578125" style="7" customWidth="1"/>
    <col min="2056" max="2056" width="12.28515625" style="7" bestFit="1" customWidth="1"/>
    <col min="2057" max="2057" width="11.28515625" style="7" bestFit="1" customWidth="1"/>
    <col min="2058" max="2059" width="10.28515625" style="7" bestFit="1" customWidth="1"/>
    <col min="2060" max="2302" width="9.140625" style="7"/>
    <col min="2303" max="2303" width="4.7109375" style="7" customWidth="1"/>
    <col min="2304" max="2305" width="3.7109375" style="7" customWidth="1"/>
    <col min="2306" max="2306" width="39.140625" style="7" customWidth="1"/>
    <col min="2307" max="2307" width="11.28515625" style="7" bestFit="1" customWidth="1"/>
    <col min="2308" max="2308" width="9.140625" style="7"/>
    <col min="2309" max="2309" width="15.140625" style="7" bestFit="1" customWidth="1"/>
    <col min="2310" max="2310" width="17" style="7" bestFit="1" customWidth="1"/>
    <col min="2311" max="2311" width="11.42578125" style="7" customWidth="1"/>
    <col min="2312" max="2312" width="12.28515625" style="7" bestFit="1" customWidth="1"/>
    <col min="2313" max="2313" width="11.28515625" style="7" bestFit="1" customWidth="1"/>
    <col min="2314" max="2315" width="10.28515625" style="7" bestFit="1" customWidth="1"/>
    <col min="2316" max="2558" width="9.140625" style="7"/>
    <col min="2559" max="2559" width="4.7109375" style="7" customWidth="1"/>
    <col min="2560" max="2561" width="3.7109375" style="7" customWidth="1"/>
    <col min="2562" max="2562" width="39.140625" style="7" customWidth="1"/>
    <col min="2563" max="2563" width="11.28515625" style="7" bestFit="1" customWidth="1"/>
    <col min="2564" max="2564" width="9.140625" style="7"/>
    <col min="2565" max="2565" width="15.140625" style="7" bestFit="1" customWidth="1"/>
    <col min="2566" max="2566" width="17" style="7" bestFit="1" customWidth="1"/>
    <col min="2567" max="2567" width="11.42578125" style="7" customWidth="1"/>
    <col min="2568" max="2568" width="12.28515625" style="7" bestFit="1" customWidth="1"/>
    <col min="2569" max="2569" width="11.28515625" style="7" bestFit="1" customWidth="1"/>
    <col min="2570" max="2571" width="10.28515625" style="7" bestFit="1" customWidth="1"/>
    <col min="2572" max="2814" width="9.140625" style="7"/>
    <col min="2815" max="2815" width="4.7109375" style="7" customWidth="1"/>
    <col min="2816" max="2817" width="3.7109375" style="7" customWidth="1"/>
    <col min="2818" max="2818" width="39.140625" style="7" customWidth="1"/>
    <col min="2819" max="2819" width="11.28515625" style="7" bestFit="1" customWidth="1"/>
    <col min="2820" max="2820" width="9.140625" style="7"/>
    <col min="2821" max="2821" width="15.140625" style="7" bestFit="1" customWidth="1"/>
    <col min="2822" max="2822" width="17" style="7" bestFit="1" customWidth="1"/>
    <col min="2823" max="2823" width="11.42578125" style="7" customWidth="1"/>
    <col min="2824" max="2824" width="12.28515625" style="7" bestFit="1" customWidth="1"/>
    <col min="2825" max="2825" width="11.28515625" style="7" bestFit="1" customWidth="1"/>
    <col min="2826" max="2827" width="10.28515625" style="7" bestFit="1" customWidth="1"/>
    <col min="2828" max="3070" width="9.140625" style="7"/>
    <col min="3071" max="3071" width="4.7109375" style="7" customWidth="1"/>
    <col min="3072" max="3073" width="3.7109375" style="7" customWidth="1"/>
    <col min="3074" max="3074" width="39.140625" style="7" customWidth="1"/>
    <col min="3075" max="3075" width="11.28515625" style="7" bestFit="1" customWidth="1"/>
    <col min="3076" max="3076" width="9.140625" style="7"/>
    <col min="3077" max="3077" width="15.140625" style="7" bestFit="1" customWidth="1"/>
    <col min="3078" max="3078" width="17" style="7" bestFit="1" customWidth="1"/>
    <col min="3079" max="3079" width="11.42578125" style="7" customWidth="1"/>
    <col min="3080" max="3080" width="12.28515625" style="7" bestFit="1" customWidth="1"/>
    <col min="3081" max="3081" width="11.28515625" style="7" bestFit="1" customWidth="1"/>
    <col min="3082" max="3083" width="10.28515625" style="7" bestFit="1" customWidth="1"/>
    <col min="3084" max="3326" width="9.140625" style="7"/>
    <col min="3327" max="3327" width="4.7109375" style="7" customWidth="1"/>
    <col min="3328" max="3329" width="3.7109375" style="7" customWidth="1"/>
    <col min="3330" max="3330" width="39.140625" style="7" customWidth="1"/>
    <col min="3331" max="3331" width="11.28515625" style="7" bestFit="1" customWidth="1"/>
    <col min="3332" max="3332" width="9.140625" style="7"/>
    <col min="3333" max="3333" width="15.140625" style="7" bestFit="1" customWidth="1"/>
    <col min="3334" max="3334" width="17" style="7" bestFit="1" customWidth="1"/>
    <col min="3335" max="3335" width="11.42578125" style="7" customWidth="1"/>
    <col min="3336" max="3336" width="12.28515625" style="7" bestFit="1" customWidth="1"/>
    <col min="3337" max="3337" width="11.28515625" style="7" bestFit="1" customWidth="1"/>
    <col min="3338" max="3339" width="10.28515625" style="7" bestFit="1" customWidth="1"/>
    <col min="3340" max="3582" width="9.140625" style="7"/>
    <col min="3583" max="3583" width="4.7109375" style="7" customWidth="1"/>
    <col min="3584" max="3585" width="3.7109375" style="7" customWidth="1"/>
    <col min="3586" max="3586" width="39.140625" style="7" customWidth="1"/>
    <col min="3587" max="3587" width="11.28515625" style="7" bestFit="1" customWidth="1"/>
    <col min="3588" max="3588" width="9.140625" style="7"/>
    <col min="3589" max="3589" width="15.140625" style="7" bestFit="1" customWidth="1"/>
    <col min="3590" max="3590" width="17" style="7" bestFit="1" customWidth="1"/>
    <col min="3591" max="3591" width="11.42578125" style="7" customWidth="1"/>
    <col min="3592" max="3592" width="12.28515625" style="7" bestFit="1" customWidth="1"/>
    <col min="3593" max="3593" width="11.28515625" style="7" bestFit="1" customWidth="1"/>
    <col min="3594" max="3595" width="10.28515625" style="7" bestFit="1" customWidth="1"/>
    <col min="3596" max="3838" width="9.140625" style="7"/>
    <col min="3839" max="3839" width="4.7109375" style="7" customWidth="1"/>
    <col min="3840" max="3841" width="3.7109375" style="7" customWidth="1"/>
    <col min="3842" max="3842" width="39.140625" style="7" customWidth="1"/>
    <col min="3843" max="3843" width="11.28515625" style="7" bestFit="1" customWidth="1"/>
    <col min="3844" max="3844" width="9.140625" style="7"/>
    <col min="3845" max="3845" width="15.140625" style="7" bestFit="1" customWidth="1"/>
    <col min="3846" max="3846" width="17" style="7" bestFit="1" customWidth="1"/>
    <col min="3847" max="3847" width="11.42578125" style="7" customWidth="1"/>
    <col min="3848" max="3848" width="12.28515625" style="7" bestFit="1" customWidth="1"/>
    <col min="3849" max="3849" width="11.28515625" style="7" bestFit="1" customWidth="1"/>
    <col min="3850" max="3851" width="10.28515625" style="7" bestFit="1" customWidth="1"/>
    <col min="3852" max="4094" width="9.140625" style="7"/>
    <col min="4095" max="4095" width="4.7109375" style="7" customWidth="1"/>
    <col min="4096" max="4097" width="3.7109375" style="7" customWidth="1"/>
    <col min="4098" max="4098" width="39.140625" style="7" customWidth="1"/>
    <col min="4099" max="4099" width="11.28515625" style="7" bestFit="1" customWidth="1"/>
    <col min="4100" max="4100" width="9.140625" style="7"/>
    <col min="4101" max="4101" width="15.140625" style="7" bestFit="1" customWidth="1"/>
    <col min="4102" max="4102" width="17" style="7" bestFit="1" customWidth="1"/>
    <col min="4103" max="4103" width="11.42578125" style="7" customWidth="1"/>
    <col min="4104" max="4104" width="12.28515625" style="7" bestFit="1" customWidth="1"/>
    <col min="4105" max="4105" width="11.28515625" style="7" bestFit="1" customWidth="1"/>
    <col min="4106" max="4107" width="10.28515625" style="7" bestFit="1" customWidth="1"/>
    <col min="4108" max="4350" width="9.140625" style="7"/>
    <col min="4351" max="4351" width="4.7109375" style="7" customWidth="1"/>
    <col min="4352" max="4353" width="3.7109375" style="7" customWidth="1"/>
    <col min="4354" max="4354" width="39.140625" style="7" customWidth="1"/>
    <col min="4355" max="4355" width="11.28515625" style="7" bestFit="1" customWidth="1"/>
    <col min="4356" max="4356" width="9.140625" style="7"/>
    <col min="4357" max="4357" width="15.140625" style="7" bestFit="1" customWidth="1"/>
    <col min="4358" max="4358" width="17" style="7" bestFit="1" customWidth="1"/>
    <col min="4359" max="4359" width="11.42578125" style="7" customWidth="1"/>
    <col min="4360" max="4360" width="12.28515625" style="7" bestFit="1" customWidth="1"/>
    <col min="4361" max="4361" width="11.28515625" style="7" bestFit="1" customWidth="1"/>
    <col min="4362" max="4363" width="10.28515625" style="7" bestFit="1" customWidth="1"/>
    <col min="4364" max="4606" width="9.140625" style="7"/>
    <col min="4607" max="4607" width="4.7109375" style="7" customWidth="1"/>
    <col min="4608" max="4609" width="3.7109375" style="7" customWidth="1"/>
    <col min="4610" max="4610" width="39.140625" style="7" customWidth="1"/>
    <col min="4611" max="4611" width="11.28515625" style="7" bestFit="1" customWidth="1"/>
    <col min="4612" max="4612" width="9.140625" style="7"/>
    <col min="4613" max="4613" width="15.140625" style="7" bestFit="1" customWidth="1"/>
    <col min="4614" max="4614" width="17" style="7" bestFit="1" customWidth="1"/>
    <col min="4615" max="4615" width="11.42578125" style="7" customWidth="1"/>
    <col min="4616" max="4616" width="12.28515625" style="7" bestFit="1" customWidth="1"/>
    <col min="4617" max="4617" width="11.28515625" style="7" bestFit="1" customWidth="1"/>
    <col min="4618" max="4619" width="10.28515625" style="7" bestFit="1" customWidth="1"/>
    <col min="4620" max="4862" width="9.140625" style="7"/>
    <col min="4863" max="4863" width="4.7109375" style="7" customWidth="1"/>
    <col min="4864" max="4865" width="3.7109375" style="7" customWidth="1"/>
    <col min="4866" max="4866" width="39.140625" style="7" customWidth="1"/>
    <col min="4867" max="4867" width="11.28515625" style="7" bestFit="1" customWidth="1"/>
    <col min="4868" max="4868" width="9.140625" style="7"/>
    <col min="4869" max="4869" width="15.140625" style="7" bestFit="1" customWidth="1"/>
    <col min="4870" max="4870" width="17" style="7" bestFit="1" customWidth="1"/>
    <col min="4871" max="4871" width="11.42578125" style="7" customWidth="1"/>
    <col min="4872" max="4872" width="12.28515625" style="7" bestFit="1" customWidth="1"/>
    <col min="4873" max="4873" width="11.28515625" style="7" bestFit="1" customWidth="1"/>
    <col min="4874" max="4875" width="10.28515625" style="7" bestFit="1" customWidth="1"/>
    <col min="4876" max="5118" width="9.140625" style="7"/>
    <col min="5119" max="5119" width="4.7109375" style="7" customWidth="1"/>
    <col min="5120" max="5121" width="3.7109375" style="7" customWidth="1"/>
    <col min="5122" max="5122" width="39.140625" style="7" customWidth="1"/>
    <col min="5123" max="5123" width="11.28515625" style="7" bestFit="1" customWidth="1"/>
    <col min="5124" max="5124" width="9.140625" style="7"/>
    <col min="5125" max="5125" width="15.140625" style="7" bestFit="1" customWidth="1"/>
    <col min="5126" max="5126" width="17" style="7" bestFit="1" customWidth="1"/>
    <col min="5127" max="5127" width="11.42578125" style="7" customWidth="1"/>
    <col min="5128" max="5128" width="12.28515625" style="7" bestFit="1" customWidth="1"/>
    <col min="5129" max="5129" width="11.28515625" style="7" bestFit="1" customWidth="1"/>
    <col min="5130" max="5131" width="10.28515625" style="7" bestFit="1" customWidth="1"/>
    <col min="5132" max="5374" width="9.140625" style="7"/>
    <col min="5375" max="5375" width="4.7109375" style="7" customWidth="1"/>
    <col min="5376" max="5377" width="3.7109375" style="7" customWidth="1"/>
    <col min="5378" max="5378" width="39.140625" style="7" customWidth="1"/>
    <col min="5379" max="5379" width="11.28515625" style="7" bestFit="1" customWidth="1"/>
    <col min="5380" max="5380" width="9.140625" style="7"/>
    <col min="5381" max="5381" width="15.140625" style="7" bestFit="1" customWidth="1"/>
    <col min="5382" max="5382" width="17" style="7" bestFit="1" customWidth="1"/>
    <col min="5383" max="5383" width="11.42578125" style="7" customWidth="1"/>
    <col min="5384" max="5384" width="12.28515625" style="7" bestFit="1" customWidth="1"/>
    <col min="5385" max="5385" width="11.28515625" style="7" bestFit="1" customWidth="1"/>
    <col min="5386" max="5387" width="10.28515625" style="7" bestFit="1" customWidth="1"/>
    <col min="5388" max="5630" width="9.140625" style="7"/>
    <col min="5631" max="5631" width="4.7109375" style="7" customWidth="1"/>
    <col min="5632" max="5633" width="3.7109375" style="7" customWidth="1"/>
    <col min="5634" max="5634" width="39.140625" style="7" customWidth="1"/>
    <col min="5635" max="5635" width="11.28515625" style="7" bestFit="1" customWidth="1"/>
    <col min="5636" max="5636" width="9.140625" style="7"/>
    <col min="5637" max="5637" width="15.140625" style="7" bestFit="1" customWidth="1"/>
    <col min="5638" max="5638" width="17" style="7" bestFit="1" customWidth="1"/>
    <col min="5639" max="5639" width="11.42578125" style="7" customWidth="1"/>
    <col min="5640" max="5640" width="12.28515625" style="7" bestFit="1" customWidth="1"/>
    <col min="5641" max="5641" width="11.28515625" style="7" bestFit="1" customWidth="1"/>
    <col min="5642" max="5643" width="10.28515625" style="7" bestFit="1" customWidth="1"/>
    <col min="5644" max="5886" width="9.140625" style="7"/>
    <col min="5887" max="5887" width="4.7109375" style="7" customWidth="1"/>
    <col min="5888" max="5889" width="3.7109375" style="7" customWidth="1"/>
    <col min="5890" max="5890" width="39.140625" style="7" customWidth="1"/>
    <col min="5891" max="5891" width="11.28515625" style="7" bestFit="1" customWidth="1"/>
    <col min="5892" max="5892" width="9.140625" style="7"/>
    <col min="5893" max="5893" width="15.140625" style="7" bestFit="1" customWidth="1"/>
    <col min="5894" max="5894" width="17" style="7" bestFit="1" customWidth="1"/>
    <col min="5895" max="5895" width="11.42578125" style="7" customWidth="1"/>
    <col min="5896" max="5896" width="12.28515625" style="7" bestFit="1" customWidth="1"/>
    <col min="5897" max="5897" width="11.28515625" style="7" bestFit="1" customWidth="1"/>
    <col min="5898" max="5899" width="10.28515625" style="7" bestFit="1" customWidth="1"/>
    <col min="5900" max="6142" width="9.140625" style="7"/>
    <col min="6143" max="6143" width="4.7109375" style="7" customWidth="1"/>
    <col min="6144" max="6145" width="3.7109375" style="7" customWidth="1"/>
    <col min="6146" max="6146" width="39.140625" style="7" customWidth="1"/>
    <col min="6147" max="6147" width="11.28515625" style="7" bestFit="1" customWidth="1"/>
    <col min="6148" max="6148" width="9.140625" style="7"/>
    <col min="6149" max="6149" width="15.140625" style="7" bestFit="1" customWidth="1"/>
    <col min="6150" max="6150" width="17" style="7" bestFit="1" customWidth="1"/>
    <col min="6151" max="6151" width="11.42578125" style="7" customWidth="1"/>
    <col min="6152" max="6152" width="12.28515625" style="7" bestFit="1" customWidth="1"/>
    <col min="6153" max="6153" width="11.28515625" style="7" bestFit="1" customWidth="1"/>
    <col min="6154" max="6155" width="10.28515625" style="7" bestFit="1" customWidth="1"/>
    <col min="6156" max="6398" width="9.140625" style="7"/>
    <col min="6399" max="6399" width="4.7109375" style="7" customWidth="1"/>
    <col min="6400" max="6401" width="3.7109375" style="7" customWidth="1"/>
    <col min="6402" max="6402" width="39.140625" style="7" customWidth="1"/>
    <col min="6403" max="6403" width="11.28515625" style="7" bestFit="1" customWidth="1"/>
    <col min="6404" max="6404" width="9.140625" style="7"/>
    <col min="6405" max="6405" width="15.140625" style="7" bestFit="1" customWidth="1"/>
    <col min="6406" max="6406" width="17" style="7" bestFit="1" customWidth="1"/>
    <col min="6407" max="6407" width="11.42578125" style="7" customWidth="1"/>
    <col min="6408" max="6408" width="12.28515625" style="7" bestFit="1" customWidth="1"/>
    <col min="6409" max="6409" width="11.28515625" style="7" bestFit="1" customWidth="1"/>
    <col min="6410" max="6411" width="10.28515625" style="7" bestFit="1" customWidth="1"/>
    <col min="6412" max="6654" width="9.140625" style="7"/>
    <col min="6655" max="6655" width="4.7109375" style="7" customWidth="1"/>
    <col min="6656" max="6657" width="3.7109375" style="7" customWidth="1"/>
    <col min="6658" max="6658" width="39.140625" style="7" customWidth="1"/>
    <col min="6659" max="6659" width="11.28515625" style="7" bestFit="1" customWidth="1"/>
    <col min="6660" max="6660" width="9.140625" style="7"/>
    <col min="6661" max="6661" width="15.140625" style="7" bestFit="1" customWidth="1"/>
    <col min="6662" max="6662" width="17" style="7" bestFit="1" customWidth="1"/>
    <col min="6663" max="6663" width="11.42578125" style="7" customWidth="1"/>
    <col min="6664" max="6664" width="12.28515625" style="7" bestFit="1" customWidth="1"/>
    <col min="6665" max="6665" width="11.28515625" style="7" bestFit="1" customWidth="1"/>
    <col min="6666" max="6667" width="10.28515625" style="7" bestFit="1" customWidth="1"/>
    <col min="6668" max="6910" width="9.140625" style="7"/>
    <col min="6911" max="6911" width="4.7109375" style="7" customWidth="1"/>
    <col min="6912" max="6913" width="3.7109375" style="7" customWidth="1"/>
    <col min="6914" max="6914" width="39.140625" style="7" customWidth="1"/>
    <col min="6915" max="6915" width="11.28515625" style="7" bestFit="1" customWidth="1"/>
    <col min="6916" max="6916" width="9.140625" style="7"/>
    <col min="6917" max="6917" width="15.140625" style="7" bestFit="1" customWidth="1"/>
    <col min="6918" max="6918" width="17" style="7" bestFit="1" customWidth="1"/>
    <col min="6919" max="6919" width="11.42578125" style="7" customWidth="1"/>
    <col min="6920" max="6920" width="12.28515625" style="7" bestFit="1" customWidth="1"/>
    <col min="6921" max="6921" width="11.28515625" style="7" bestFit="1" customWidth="1"/>
    <col min="6922" max="6923" width="10.28515625" style="7" bestFit="1" customWidth="1"/>
    <col min="6924" max="7166" width="9.140625" style="7"/>
    <col min="7167" max="7167" width="4.7109375" style="7" customWidth="1"/>
    <col min="7168" max="7169" width="3.7109375" style="7" customWidth="1"/>
    <col min="7170" max="7170" width="39.140625" style="7" customWidth="1"/>
    <col min="7171" max="7171" width="11.28515625" style="7" bestFit="1" customWidth="1"/>
    <col min="7172" max="7172" width="9.140625" style="7"/>
    <col min="7173" max="7173" width="15.140625" style="7" bestFit="1" customWidth="1"/>
    <col min="7174" max="7174" width="17" style="7" bestFit="1" customWidth="1"/>
    <col min="7175" max="7175" width="11.42578125" style="7" customWidth="1"/>
    <col min="7176" max="7176" width="12.28515625" style="7" bestFit="1" customWidth="1"/>
    <col min="7177" max="7177" width="11.28515625" style="7" bestFit="1" customWidth="1"/>
    <col min="7178" max="7179" width="10.28515625" style="7" bestFit="1" customWidth="1"/>
    <col min="7180" max="7422" width="9.140625" style="7"/>
    <col min="7423" max="7423" width="4.7109375" style="7" customWidth="1"/>
    <col min="7424" max="7425" width="3.7109375" style="7" customWidth="1"/>
    <col min="7426" max="7426" width="39.140625" style="7" customWidth="1"/>
    <col min="7427" max="7427" width="11.28515625" style="7" bestFit="1" customWidth="1"/>
    <col min="7428" max="7428" width="9.140625" style="7"/>
    <col min="7429" max="7429" width="15.140625" style="7" bestFit="1" customWidth="1"/>
    <col min="7430" max="7430" width="17" style="7" bestFit="1" customWidth="1"/>
    <col min="7431" max="7431" width="11.42578125" style="7" customWidth="1"/>
    <col min="7432" max="7432" width="12.28515625" style="7" bestFit="1" customWidth="1"/>
    <col min="7433" max="7433" width="11.28515625" style="7" bestFit="1" customWidth="1"/>
    <col min="7434" max="7435" width="10.28515625" style="7" bestFit="1" customWidth="1"/>
    <col min="7436" max="7678" width="9.140625" style="7"/>
    <col min="7679" max="7679" width="4.7109375" style="7" customWidth="1"/>
    <col min="7680" max="7681" width="3.7109375" style="7" customWidth="1"/>
    <col min="7682" max="7682" width="39.140625" style="7" customWidth="1"/>
    <col min="7683" max="7683" width="11.28515625" style="7" bestFit="1" customWidth="1"/>
    <col min="7684" max="7684" width="9.140625" style="7"/>
    <col min="7685" max="7685" width="15.140625" style="7" bestFit="1" customWidth="1"/>
    <col min="7686" max="7686" width="17" style="7" bestFit="1" customWidth="1"/>
    <col min="7687" max="7687" width="11.42578125" style="7" customWidth="1"/>
    <col min="7688" max="7688" width="12.28515625" style="7" bestFit="1" customWidth="1"/>
    <col min="7689" max="7689" width="11.28515625" style="7" bestFit="1" customWidth="1"/>
    <col min="7690" max="7691" width="10.28515625" style="7" bestFit="1" customWidth="1"/>
    <col min="7692" max="7934" width="9.140625" style="7"/>
    <col min="7935" max="7935" width="4.7109375" style="7" customWidth="1"/>
    <col min="7936" max="7937" width="3.7109375" style="7" customWidth="1"/>
    <col min="7938" max="7938" width="39.140625" style="7" customWidth="1"/>
    <col min="7939" max="7939" width="11.28515625" style="7" bestFit="1" customWidth="1"/>
    <col min="7940" max="7940" width="9.140625" style="7"/>
    <col min="7941" max="7941" width="15.140625" style="7" bestFit="1" customWidth="1"/>
    <col min="7942" max="7942" width="17" style="7" bestFit="1" customWidth="1"/>
    <col min="7943" max="7943" width="11.42578125" style="7" customWidth="1"/>
    <col min="7944" max="7944" width="12.28515625" style="7" bestFit="1" customWidth="1"/>
    <col min="7945" max="7945" width="11.28515625" style="7" bestFit="1" customWidth="1"/>
    <col min="7946" max="7947" width="10.28515625" style="7" bestFit="1" customWidth="1"/>
    <col min="7948" max="8190" width="9.140625" style="7"/>
    <col min="8191" max="8191" width="4.7109375" style="7" customWidth="1"/>
    <col min="8192" max="8193" width="3.7109375" style="7" customWidth="1"/>
    <col min="8194" max="8194" width="39.140625" style="7" customWidth="1"/>
    <col min="8195" max="8195" width="11.28515625" style="7" bestFit="1" customWidth="1"/>
    <col min="8196" max="8196" width="9.140625" style="7"/>
    <col min="8197" max="8197" width="15.140625" style="7" bestFit="1" customWidth="1"/>
    <col min="8198" max="8198" width="17" style="7" bestFit="1" customWidth="1"/>
    <col min="8199" max="8199" width="11.42578125" style="7" customWidth="1"/>
    <col min="8200" max="8200" width="12.28515625" style="7" bestFit="1" customWidth="1"/>
    <col min="8201" max="8201" width="11.28515625" style="7" bestFit="1" customWidth="1"/>
    <col min="8202" max="8203" width="10.28515625" style="7" bestFit="1" customWidth="1"/>
    <col min="8204" max="8446" width="9.140625" style="7"/>
    <col min="8447" max="8447" width="4.7109375" style="7" customWidth="1"/>
    <col min="8448" max="8449" width="3.7109375" style="7" customWidth="1"/>
    <col min="8450" max="8450" width="39.140625" style="7" customWidth="1"/>
    <col min="8451" max="8451" width="11.28515625" style="7" bestFit="1" customWidth="1"/>
    <col min="8452" max="8452" width="9.140625" style="7"/>
    <col min="8453" max="8453" width="15.140625" style="7" bestFit="1" customWidth="1"/>
    <col min="8454" max="8454" width="17" style="7" bestFit="1" customWidth="1"/>
    <col min="8455" max="8455" width="11.42578125" style="7" customWidth="1"/>
    <col min="8456" max="8456" width="12.28515625" style="7" bestFit="1" customWidth="1"/>
    <col min="8457" max="8457" width="11.28515625" style="7" bestFit="1" customWidth="1"/>
    <col min="8458" max="8459" width="10.28515625" style="7" bestFit="1" customWidth="1"/>
    <col min="8460" max="8702" width="9.140625" style="7"/>
    <col min="8703" max="8703" width="4.7109375" style="7" customWidth="1"/>
    <col min="8704" max="8705" width="3.7109375" style="7" customWidth="1"/>
    <col min="8706" max="8706" width="39.140625" style="7" customWidth="1"/>
    <col min="8707" max="8707" width="11.28515625" style="7" bestFit="1" customWidth="1"/>
    <col min="8708" max="8708" width="9.140625" style="7"/>
    <col min="8709" max="8709" width="15.140625" style="7" bestFit="1" customWidth="1"/>
    <col min="8710" max="8710" width="17" style="7" bestFit="1" customWidth="1"/>
    <col min="8711" max="8711" width="11.42578125" style="7" customWidth="1"/>
    <col min="8712" max="8712" width="12.28515625" style="7" bestFit="1" customWidth="1"/>
    <col min="8713" max="8713" width="11.28515625" style="7" bestFit="1" customWidth="1"/>
    <col min="8714" max="8715" width="10.28515625" style="7" bestFit="1" customWidth="1"/>
    <col min="8716" max="8958" width="9.140625" style="7"/>
    <col min="8959" max="8959" width="4.7109375" style="7" customWidth="1"/>
    <col min="8960" max="8961" width="3.7109375" style="7" customWidth="1"/>
    <col min="8962" max="8962" width="39.140625" style="7" customWidth="1"/>
    <col min="8963" max="8963" width="11.28515625" style="7" bestFit="1" customWidth="1"/>
    <col min="8964" max="8964" width="9.140625" style="7"/>
    <col min="8965" max="8965" width="15.140625" style="7" bestFit="1" customWidth="1"/>
    <col min="8966" max="8966" width="17" style="7" bestFit="1" customWidth="1"/>
    <col min="8967" max="8967" width="11.42578125" style="7" customWidth="1"/>
    <col min="8968" max="8968" width="12.28515625" style="7" bestFit="1" customWidth="1"/>
    <col min="8969" max="8969" width="11.28515625" style="7" bestFit="1" customWidth="1"/>
    <col min="8970" max="8971" width="10.28515625" style="7" bestFit="1" customWidth="1"/>
    <col min="8972" max="9214" width="9.140625" style="7"/>
    <col min="9215" max="9215" width="4.7109375" style="7" customWidth="1"/>
    <col min="9216" max="9217" width="3.7109375" style="7" customWidth="1"/>
    <col min="9218" max="9218" width="39.140625" style="7" customWidth="1"/>
    <col min="9219" max="9219" width="11.28515625" style="7" bestFit="1" customWidth="1"/>
    <col min="9220" max="9220" width="9.140625" style="7"/>
    <col min="9221" max="9221" width="15.140625" style="7" bestFit="1" customWidth="1"/>
    <col min="9222" max="9222" width="17" style="7" bestFit="1" customWidth="1"/>
    <col min="9223" max="9223" width="11.42578125" style="7" customWidth="1"/>
    <col min="9224" max="9224" width="12.28515625" style="7" bestFit="1" customWidth="1"/>
    <col min="9225" max="9225" width="11.28515625" style="7" bestFit="1" customWidth="1"/>
    <col min="9226" max="9227" width="10.28515625" style="7" bestFit="1" customWidth="1"/>
    <col min="9228" max="9470" width="9.140625" style="7"/>
    <col min="9471" max="9471" width="4.7109375" style="7" customWidth="1"/>
    <col min="9472" max="9473" width="3.7109375" style="7" customWidth="1"/>
    <col min="9474" max="9474" width="39.140625" style="7" customWidth="1"/>
    <col min="9475" max="9475" width="11.28515625" style="7" bestFit="1" customWidth="1"/>
    <col min="9476" max="9476" width="9.140625" style="7"/>
    <col min="9477" max="9477" width="15.140625" style="7" bestFit="1" customWidth="1"/>
    <col min="9478" max="9478" width="17" style="7" bestFit="1" customWidth="1"/>
    <col min="9479" max="9479" width="11.42578125" style="7" customWidth="1"/>
    <col min="9480" max="9480" width="12.28515625" style="7" bestFit="1" customWidth="1"/>
    <col min="9481" max="9481" width="11.28515625" style="7" bestFit="1" customWidth="1"/>
    <col min="9482" max="9483" width="10.28515625" style="7" bestFit="1" customWidth="1"/>
    <col min="9484" max="9726" width="9.140625" style="7"/>
    <col min="9727" max="9727" width="4.7109375" style="7" customWidth="1"/>
    <col min="9728" max="9729" width="3.7109375" style="7" customWidth="1"/>
    <col min="9730" max="9730" width="39.140625" style="7" customWidth="1"/>
    <col min="9731" max="9731" width="11.28515625" style="7" bestFit="1" customWidth="1"/>
    <col min="9732" max="9732" width="9.140625" style="7"/>
    <col min="9733" max="9733" width="15.140625" style="7" bestFit="1" customWidth="1"/>
    <col min="9734" max="9734" width="17" style="7" bestFit="1" customWidth="1"/>
    <col min="9735" max="9735" width="11.42578125" style="7" customWidth="1"/>
    <col min="9736" max="9736" width="12.28515625" style="7" bestFit="1" customWidth="1"/>
    <col min="9737" max="9737" width="11.28515625" style="7" bestFit="1" customWidth="1"/>
    <col min="9738" max="9739" width="10.28515625" style="7" bestFit="1" customWidth="1"/>
    <col min="9740" max="9982" width="9.140625" style="7"/>
    <col min="9983" max="9983" width="4.7109375" style="7" customWidth="1"/>
    <col min="9984" max="9985" width="3.7109375" style="7" customWidth="1"/>
    <col min="9986" max="9986" width="39.140625" style="7" customWidth="1"/>
    <col min="9987" max="9987" width="11.28515625" style="7" bestFit="1" customWidth="1"/>
    <col min="9988" max="9988" width="9.140625" style="7"/>
    <col min="9989" max="9989" width="15.140625" style="7" bestFit="1" customWidth="1"/>
    <col min="9990" max="9990" width="17" style="7" bestFit="1" customWidth="1"/>
    <col min="9991" max="9991" width="11.42578125" style="7" customWidth="1"/>
    <col min="9992" max="9992" width="12.28515625" style="7" bestFit="1" customWidth="1"/>
    <col min="9993" max="9993" width="11.28515625" style="7" bestFit="1" customWidth="1"/>
    <col min="9994" max="9995" width="10.28515625" style="7" bestFit="1" customWidth="1"/>
    <col min="9996" max="10238" width="9.140625" style="7"/>
    <col min="10239" max="10239" width="4.7109375" style="7" customWidth="1"/>
    <col min="10240" max="10241" width="3.7109375" style="7" customWidth="1"/>
    <col min="10242" max="10242" width="39.140625" style="7" customWidth="1"/>
    <col min="10243" max="10243" width="11.28515625" style="7" bestFit="1" customWidth="1"/>
    <col min="10244" max="10244" width="9.140625" style="7"/>
    <col min="10245" max="10245" width="15.140625" style="7" bestFit="1" customWidth="1"/>
    <col min="10246" max="10246" width="17" style="7" bestFit="1" customWidth="1"/>
    <col min="10247" max="10247" width="11.42578125" style="7" customWidth="1"/>
    <col min="10248" max="10248" width="12.28515625" style="7" bestFit="1" customWidth="1"/>
    <col min="10249" max="10249" width="11.28515625" style="7" bestFit="1" customWidth="1"/>
    <col min="10250" max="10251" width="10.28515625" style="7" bestFit="1" customWidth="1"/>
    <col min="10252" max="10494" width="9.140625" style="7"/>
    <col min="10495" max="10495" width="4.7109375" style="7" customWidth="1"/>
    <col min="10496" max="10497" width="3.7109375" style="7" customWidth="1"/>
    <col min="10498" max="10498" width="39.140625" style="7" customWidth="1"/>
    <col min="10499" max="10499" width="11.28515625" style="7" bestFit="1" customWidth="1"/>
    <col min="10500" max="10500" width="9.140625" style="7"/>
    <col min="10501" max="10501" width="15.140625" style="7" bestFit="1" customWidth="1"/>
    <col min="10502" max="10502" width="17" style="7" bestFit="1" customWidth="1"/>
    <col min="10503" max="10503" width="11.42578125" style="7" customWidth="1"/>
    <col min="10504" max="10504" width="12.28515625" style="7" bestFit="1" customWidth="1"/>
    <col min="10505" max="10505" width="11.28515625" style="7" bestFit="1" customWidth="1"/>
    <col min="10506" max="10507" width="10.28515625" style="7" bestFit="1" customWidth="1"/>
    <col min="10508" max="10750" width="9.140625" style="7"/>
    <col min="10751" max="10751" width="4.7109375" style="7" customWidth="1"/>
    <col min="10752" max="10753" width="3.7109375" style="7" customWidth="1"/>
    <col min="10754" max="10754" width="39.140625" style="7" customWidth="1"/>
    <col min="10755" max="10755" width="11.28515625" style="7" bestFit="1" customWidth="1"/>
    <col min="10756" max="10756" width="9.140625" style="7"/>
    <col min="10757" max="10757" width="15.140625" style="7" bestFit="1" customWidth="1"/>
    <col min="10758" max="10758" width="17" style="7" bestFit="1" customWidth="1"/>
    <col min="10759" max="10759" width="11.42578125" style="7" customWidth="1"/>
    <col min="10760" max="10760" width="12.28515625" style="7" bestFit="1" customWidth="1"/>
    <col min="10761" max="10761" width="11.28515625" style="7" bestFit="1" customWidth="1"/>
    <col min="10762" max="10763" width="10.28515625" style="7" bestFit="1" customWidth="1"/>
    <col min="10764" max="11006" width="9.140625" style="7"/>
    <col min="11007" max="11007" width="4.7109375" style="7" customWidth="1"/>
    <col min="11008" max="11009" width="3.7109375" style="7" customWidth="1"/>
    <col min="11010" max="11010" width="39.140625" style="7" customWidth="1"/>
    <col min="11011" max="11011" width="11.28515625" style="7" bestFit="1" customWidth="1"/>
    <col min="11012" max="11012" width="9.140625" style="7"/>
    <col min="11013" max="11013" width="15.140625" style="7" bestFit="1" customWidth="1"/>
    <col min="11014" max="11014" width="17" style="7" bestFit="1" customWidth="1"/>
    <col min="11015" max="11015" width="11.42578125" style="7" customWidth="1"/>
    <col min="11016" max="11016" width="12.28515625" style="7" bestFit="1" customWidth="1"/>
    <col min="11017" max="11017" width="11.28515625" style="7" bestFit="1" customWidth="1"/>
    <col min="11018" max="11019" width="10.28515625" style="7" bestFit="1" customWidth="1"/>
    <col min="11020" max="11262" width="9.140625" style="7"/>
    <col min="11263" max="11263" width="4.7109375" style="7" customWidth="1"/>
    <col min="11264" max="11265" width="3.7109375" style="7" customWidth="1"/>
    <col min="11266" max="11266" width="39.140625" style="7" customWidth="1"/>
    <col min="11267" max="11267" width="11.28515625" style="7" bestFit="1" customWidth="1"/>
    <col min="11268" max="11268" width="9.140625" style="7"/>
    <col min="11269" max="11269" width="15.140625" style="7" bestFit="1" customWidth="1"/>
    <col min="11270" max="11270" width="17" style="7" bestFit="1" customWidth="1"/>
    <col min="11271" max="11271" width="11.42578125" style="7" customWidth="1"/>
    <col min="11272" max="11272" width="12.28515625" style="7" bestFit="1" customWidth="1"/>
    <col min="11273" max="11273" width="11.28515625" style="7" bestFit="1" customWidth="1"/>
    <col min="11274" max="11275" width="10.28515625" style="7" bestFit="1" customWidth="1"/>
    <col min="11276" max="11518" width="9.140625" style="7"/>
    <col min="11519" max="11519" width="4.7109375" style="7" customWidth="1"/>
    <col min="11520" max="11521" width="3.7109375" style="7" customWidth="1"/>
    <col min="11522" max="11522" width="39.140625" style="7" customWidth="1"/>
    <col min="11523" max="11523" width="11.28515625" style="7" bestFit="1" customWidth="1"/>
    <col min="11524" max="11524" width="9.140625" style="7"/>
    <col min="11525" max="11525" width="15.140625" style="7" bestFit="1" customWidth="1"/>
    <col min="11526" max="11526" width="17" style="7" bestFit="1" customWidth="1"/>
    <col min="11527" max="11527" width="11.42578125" style="7" customWidth="1"/>
    <col min="11528" max="11528" width="12.28515625" style="7" bestFit="1" customWidth="1"/>
    <col min="11529" max="11529" width="11.28515625" style="7" bestFit="1" customWidth="1"/>
    <col min="11530" max="11531" width="10.28515625" style="7" bestFit="1" customWidth="1"/>
    <col min="11532" max="11774" width="9.140625" style="7"/>
    <col min="11775" max="11775" width="4.7109375" style="7" customWidth="1"/>
    <col min="11776" max="11777" width="3.7109375" style="7" customWidth="1"/>
    <col min="11778" max="11778" width="39.140625" style="7" customWidth="1"/>
    <col min="11779" max="11779" width="11.28515625" style="7" bestFit="1" customWidth="1"/>
    <col min="11780" max="11780" width="9.140625" style="7"/>
    <col min="11781" max="11781" width="15.140625" style="7" bestFit="1" customWidth="1"/>
    <col min="11782" max="11782" width="17" style="7" bestFit="1" customWidth="1"/>
    <col min="11783" max="11783" width="11.42578125" style="7" customWidth="1"/>
    <col min="11784" max="11784" width="12.28515625" style="7" bestFit="1" customWidth="1"/>
    <col min="11785" max="11785" width="11.28515625" style="7" bestFit="1" customWidth="1"/>
    <col min="11786" max="11787" width="10.28515625" style="7" bestFit="1" customWidth="1"/>
    <col min="11788" max="12030" width="9.140625" style="7"/>
    <col min="12031" max="12031" width="4.7109375" style="7" customWidth="1"/>
    <col min="12032" max="12033" width="3.7109375" style="7" customWidth="1"/>
    <col min="12034" max="12034" width="39.140625" style="7" customWidth="1"/>
    <col min="12035" max="12035" width="11.28515625" style="7" bestFit="1" customWidth="1"/>
    <col min="12036" max="12036" width="9.140625" style="7"/>
    <col min="12037" max="12037" width="15.140625" style="7" bestFit="1" customWidth="1"/>
    <col min="12038" max="12038" width="17" style="7" bestFit="1" customWidth="1"/>
    <col min="12039" max="12039" width="11.42578125" style="7" customWidth="1"/>
    <col min="12040" max="12040" width="12.28515625" style="7" bestFit="1" customWidth="1"/>
    <col min="12041" max="12041" width="11.28515625" style="7" bestFit="1" customWidth="1"/>
    <col min="12042" max="12043" width="10.28515625" style="7" bestFit="1" customWidth="1"/>
    <col min="12044" max="12286" width="9.140625" style="7"/>
    <col min="12287" max="12287" width="4.7109375" style="7" customWidth="1"/>
    <col min="12288" max="12289" width="3.7109375" style="7" customWidth="1"/>
    <col min="12290" max="12290" width="39.140625" style="7" customWidth="1"/>
    <col min="12291" max="12291" width="11.28515625" style="7" bestFit="1" customWidth="1"/>
    <col min="12292" max="12292" width="9.140625" style="7"/>
    <col min="12293" max="12293" width="15.140625" style="7" bestFit="1" customWidth="1"/>
    <col min="12294" max="12294" width="17" style="7" bestFit="1" customWidth="1"/>
    <col min="12295" max="12295" width="11.42578125" style="7" customWidth="1"/>
    <col min="12296" max="12296" width="12.28515625" style="7" bestFit="1" customWidth="1"/>
    <col min="12297" max="12297" width="11.28515625" style="7" bestFit="1" customWidth="1"/>
    <col min="12298" max="12299" width="10.28515625" style="7" bestFit="1" customWidth="1"/>
    <col min="12300" max="12542" width="9.140625" style="7"/>
    <col min="12543" max="12543" width="4.7109375" style="7" customWidth="1"/>
    <col min="12544" max="12545" width="3.7109375" style="7" customWidth="1"/>
    <col min="12546" max="12546" width="39.140625" style="7" customWidth="1"/>
    <col min="12547" max="12547" width="11.28515625" style="7" bestFit="1" customWidth="1"/>
    <col min="12548" max="12548" width="9.140625" style="7"/>
    <col min="12549" max="12549" width="15.140625" style="7" bestFit="1" customWidth="1"/>
    <col min="12550" max="12550" width="17" style="7" bestFit="1" customWidth="1"/>
    <col min="12551" max="12551" width="11.42578125" style="7" customWidth="1"/>
    <col min="12552" max="12552" width="12.28515625" style="7" bestFit="1" customWidth="1"/>
    <col min="12553" max="12553" width="11.28515625" style="7" bestFit="1" customWidth="1"/>
    <col min="12554" max="12555" width="10.28515625" style="7" bestFit="1" customWidth="1"/>
    <col min="12556" max="12798" width="9.140625" style="7"/>
    <col min="12799" max="12799" width="4.7109375" style="7" customWidth="1"/>
    <col min="12800" max="12801" width="3.7109375" style="7" customWidth="1"/>
    <col min="12802" max="12802" width="39.140625" style="7" customWidth="1"/>
    <col min="12803" max="12803" width="11.28515625" style="7" bestFit="1" customWidth="1"/>
    <col min="12804" max="12804" width="9.140625" style="7"/>
    <col min="12805" max="12805" width="15.140625" style="7" bestFit="1" customWidth="1"/>
    <col min="12806" max="12806" width="17" style="7" bestFit="1" customWidth="1"/>
    <col min="12807" max="12807" width="11.42578125" style="7" customWidth="1"/>
    <col min="12808" max="12808" width="12.28515625" style="7" bestFit="1" customWidth="1"/>
    <col min="12809" max="12809" width="11.28515625" style="7" bestFit="1" customWidth="1"/>
    <col min="12810" max="12811" width="10.28515625" style="7" bestFit="1" customWidth="1"/>
    <col min="12812" max="13054" width="9.140625" style="7"/>
    <col min="13055" max="13055" width="4.7109375" style="7" customWidth="1"/>
    <col min="13056" max="13057" width="3.7109375" style="7" customWidth="1"/>
    <col min="13058" max="13058" width="39.140625" style="7" customWidth="1"/>
    <col min="13059" max="13059" width="11.28515625" style="7" bestFit="1" customWidth="1"/>
    <col min="13060" max="13060" width="9.140625" style="7"/>
    <col min="13061" max="13061" width="15.140625" style="7" bestFit="1" customWidth="1"/>
    <col min="13062" max="13062" width="17" style="7" bestFit="1" customWidth="1"/>
    <col min="13063" max="13063" width="11.42578125" style="7" customWidth="1"/>
    <col min="13064" max="13064" width="12.28515625" style="7" bestFit="1" customWidth="1"/>
    <col min="13065" max="13065" width="11.28515625" style="7" bestFit="1" customWidth="1"/>
    <col min="13066" max="13067" width="10.28515625" style="7" bestFit="1" customWidth="1"/>
    <col min="13068" max="13310" width="9.140625" style="7"/>
    <col min="13311" max="13311" width="4.7109375" style="7" customWidth="1"/>
    <col min="13312" max="13313" width="3.7109375" style="7" customWidth="1"/>
    <col min="13314" max="13314" width="39.140625" style="7" customWidth="1"/>
    <col min="13315" max="13315" width="11.28515625" style="7" bestFit="1" customWidth="1"/>
    <col min="13316" max="13316" width="9.140625" style="7"/>
    <col min="13317" max="13317" width="15.140625" style="7" bestFit="1" customWidth="1"/>
    <col min="13318" max="13318" width="17" style="7" bestFit="1" customWidth="1"/>
    <col min="13319" max="13319" width="11.42578125" style="7" customWidth="1"/>
    <col min="13320" max="13320" width="12.28515625" style="7" bestFit="1" customWidth="1"/>
    <col min="13321" max="13321" width="11.28515625" style="7" bestFit="1" customWidth="1"/>
    <col min="13322" max="13323" width="10.28515625" style="7" bestFit="1" customWidth="1"/>
    <col min="13324" max="13566" width="9.140625" style="7"/>
    <col min="13567" max="13567" width="4.7109375" style="7" customWidth="1"/>
    <col min="13568" max="13569" width="3.7109375" style="7" customWidth="1"/>
    <col min="13570" max="13570" width="39.140625" style="7" customWidth="1"/>
    <col min="13571" max="13571" width="11.28515625" style="7" bestFit="1" customWidth="1"/>
    <col min="13572" max="13572" width="9.140625" style="7"/>
    <col min="13573" max="13573" width="15.140625" style="7" bestFit="1" customWidth="1"/>
    <col min="13574" max="13574" width="17" style="7" bestFit="1" customWidth="1"/>
    <col min="13575" max="13575" width="11.42578125" style="7" customWidth="1"/>
    <col min="13576" max="13576" width="12.28515625" style="7" bestFit="1" customWidth="1"/>
    <col min="13577" max="13577" width="11.28515625" style="7" bestFit="1" customWidth="1"/>
    <col min="13578" max="13579" width="10.28515625" style="7" bestFit="1" customWidth="1"/>
    <col min="13580" max="13822" width="9.140625" style="7"/>
    <col min="13823" max="13823" width="4.7109375" style="7" customWidth="1"/>
    <col min="13824" max="13825" width="3.7109375" style="7" customWidth="1"/>
    <col min="13826" max="13826" width="39.140625" style="7" customWidth="1"/>
    <col min="13827" max="13827" width="11.28515625" style="7" bestFit="1" customWidth="1"/>
    <col min="13828" max="13828" width="9.140625" style="7"/>
    <col min="13829" max="13829" width="15.140625" style="7" bestFit="1" customWidth="1"/>
    <col min="13830" max="13830" width="17" style="7" bestFit="1" customWidth="1"/>
    <col min="13831" max="13831" width="11.42578125" style="7" customWidth="1"/>
    <col min="13832" max="13832" width="12.28515625" style="7" bestFit="1" customWidth="1"/>
    <col min="13833" max="13833" width="11.28515625" style="7" bestFit="1" customWidth="1"/>
    <col min="13834" max="13835" width="10.28515625" style="7" bestFit="1" customWidth="1"/>
    <col min="13836" max="14078" width="9.140625" style="7"/>
    <col min="14079" max="14079" width="4.7109375" style="7" customWidth="1"/>
    <col min="14080" max="14081" width="3.7109375" style="7" customWidth="1"/>
    <col min="14082" max="14082" width="39.140625" style="7" customWidth="1"/>
    <col min="14083" max="14083" width="11.28515625" style="7" bestFit="1" customWidth="1"/>
    <col min="14084" max="14084" width="9.140625" style="7"/>
    <col min="14085" max="14085" width="15.140625" style="7" bestFit="1" customWidth="1"/>
    <col min="14086" max="14086" width="17" style="7" bestFit="1" customWidth="1"/>
    <col min="14087" max="14087" width="11.42578125" style="7" customWidth="1"/>
    <col min="14088" max="14088" width="12.28515625" style="7" bestFit="1" customWidth="1"/>
    <col min="14089" max="14089" width="11.28515625" style="7" bestFit="1" customWidth="1"/>
    <col min="14090" max="14091" width="10.28515625" style="7" bestFit="1" customWidth="1"/>
    <col min="14092" max="14334" width="9.140625" style="7"/>
    <col min="14335" max="14335" width="4.7109375" style="7" customWidth="1"/>
    <col min="14336" max="14337" width="3.7109375" style="7" customWidth="1"/>
    <col min="14338" max="14338" width="39.140625" style="7" customWidth="1"/>
    <col min="14339" max="14339" width="11.28515625" style="7" bestFit="1" customWidth="1"/>
    <col min="14340" max="14340" width="9.140625" style="7"/>
    <col min="14341" max="14341" width="15.140625" style="7" bestFit="1" customWidth="1"/>
    <col min="14342" max="14342" width="17" style="7" bestFit="1" customWidth="1"/>
    <col min="14343" max="14343" width="11.42578125" style="7" customWidth="1"/>
    <col min="14344" max="14344" width="12.28515625" style="7" bestFit="1" customWidth="1"/>
    <col min="14345" max="14345" width="11.28515625" style="7" bestFit="1" customWidth="1"/>
    <col min="14346" max="14347" width="10.28515625" style="7" bestFit="1" customWidth="1"/>
    <col min="14348" max="14590" width="9.140625" style="7"/>
    <col min="14591" max="14591" width="4.7109375" style="7" customWidth="1"/>
    <col min="14592" max="14593" width="3.7109375" style="7" customWidth="1"/>
    <col min="14594" max="14594" width="39.140625" style="7" customWidth="1"/>
    <col min="14595" max="14595" width="11.28515625" style="7" bestFit="1" customWidth="1"/>
    <col min="14596" max="14596" width="9.140625" style="7"/>
    <col min="14597" max="14597" width="15.140625" style="7" bestFit="1" customWidth="1"/>
    <col min="14598" max="14598" width="17" style="7" bestFit="1" customWidth="1"/>
    <col min="14599" max="14599" width="11.42578125" style="7" customWidth="1"/>
    <col min="14600" max="14600" width="12.28515625" style="7" bestFit="1" customWidth="1"/>
    <col min="14601" max="14601" width="11.28515625" style="7" bestFit="1" customWidth="1"/>
    <col min="14602" max="14603" width="10.28515625" style="7" bestFit="1" customWidth="1"/>
    <col min="14604" max="14846" width="9.140625" style="7"/>
    <col min="14847" max="14847" width="4.7109375" style="7" customWidth="1"/>
    <col min="14848" max="14849" width="3.7109375" style="7" customWidth="1"/>
    <col min="14850" max="14850" width="39.140625" style="7" customWidth="1"/>
    <col min="14851" max="14851" width="11.28515625" style="7" bestFit="1" customWidth="1"/>
    <col min="14852" max="14852" width="9.140625" style="7"/>
    <col min="14853" max="14853" width="15.140625" style="7" bestFit="1" customWidth="1"/>
    <col min="14854" max="14854" width="17" style="7" bestFit="1" customWidth="1"/>
    <col min="14855" max="14855" width="11.42578125" style="7" customWidth="1"/>
    <col min="14856" max="14856" width="12.28515625" style="7" bestFit="1" customWidth="1"/>
    <col min="14857" max="14857" width="11.28515625" style="7" bestFit="1" customWidth="1"/>
    <col min="14858" max="14859" width="10.28515625" style="7" bestFit="1" customWidth="1"/>
    <col min="14860" max="15102" width="9.140625" style="7"/>
    <col min="15103" max="15103" width="4.7109375" style="7" customWidth="1"/>
    <col min="15104" max="15105" width="3.7109375" style="7" customWidth="1"/>
    <col min="15106" max="15106" width="39.140625" style="7" customWidth="1"/>
    <col min="15107" max="15107" width="11.28515625" style="7" bestFit="1" customWidth="1"/>
    <col min="15108" max="15108" width="9.140625" style="7"/>
    <col min="15109" max="15109" width="15.140625" style="7" bestFit="1" customWidth="1"/>
    <col min="15110" max="15110" width="17" style="7" bestFit="1" customWidth="1"/>
    <col min="15111" max="15111" width="11.42578125" style="7" customWidth="1"/>
    <col min="15112" max="15112" width="12.28515625" style="7" bestFit="1" customWidth="1"/>
    <col min="15113" max="15113" width="11.28515625" style="7" bestFit="1" customWidth="1"/>
    <col min="15114" max="15115" width="10.28515625" style="7" bestFit="1" customWidth="1"/>
    <col min="15116" max="15358" width="9.140625" style="7"/>
    <col min="15359" max="15359" width="4.7109375" style="7" customWidth="1"/>
    <col min="15360" max="15361" width="3.7109375" style="7" customWidth="1"/>
    <col min="15362" max="15362" width="39.140625" style="7" customWidth="1"/>
    <col min="15363" max="15363" width="11.28515625" style="7" bestFit="1" customWidth="1"/>
    <col min="15364" max="15364" width="9.140625" style="7"/>
    <col min="15365" max="15365" width="15.140625" style="7" bestFit="1" customWidth="1"/>
    <col min="15366" max="15366" width="17" style="7" bestFit="1" customWidth="1"/>
    <col min="15367" max="15367" width="11.42578125" style="7" customWidth="1"/>
    <col min="15368" max="15368" width="12.28515625" style="7" bestFit="1" customWidth="1"/>
    <col min="15369" max="15369" width="11.28515625" style="7" bestFit="1" customWidth="1"/>
    <col min="15370" max="15371" width="10.28515625" style="7" bestFit="1" customWidth="1"/>
    <col min="15372" max="15614" width="9.140625" style="7"/>
    <col min="15615" max="15615" width="4.7109375" style="7" customWidth="1"/>
    <col min="15616" max="15617" width="3.7109375" style="7" customWidth="1"/>
    <col min="15618" max="15618" width="39.140625" style="7" customWidth="1"/>
    <col min="15619" max="15619" width="11.28515625" style="7" bestFit="1" customWidth="1"/>
    <col min="15620" max="15620" width="9.140625" style="7"/>
    <col min="15621" max="15621" width="15.140625" style="7" bestFit="1" customWidth="1"/>
    <col min="15622" max="15622" width="17" style="7" bestFit="1" customWidth="1"/>
    <col min="15623" max="15623" width="11.42578125" style="7" customWidth="1"/>
    <col min="15624" max="15624" width="12.28515625" style="7" bestFit="1" customWidth="1"/>
    <col min="15625" max="15625" width="11.28515625" style="7" bestFit="1" customWidth="1"/>
    <col min="15626" max="15627" width="10.28515625" style="7" bestFit="1" customWidth="1"/>
    <col min="15628" max="15870" width="9.140625" style="7"/>
    <col min="15871" max="15871" width="4.7109375" style="7" customWidth="1"/>
    <col min="15872" max="15873" width="3.7109375" style="7" customWidth="1"/>
    <col min="15874" max="15874" width="39.140625" style="7" customWidth="1"/>
    <col min="15875" max="15875" width="11.28515625" style="7" bestFit="1" customWidth="1"/>
    <col min="15876" max="15876" width="9.140625" style="7"/>
    <col min="15877" max="15877" width="15.140625" style="7" bestFit="1" customWidth="1"/>
    <col min="15878" max="15878" width="17" style="7" bestFit="1" customWidth="1"/>
    <col min="15879" max="15879" width="11.42578125" style="7" customWidth="1"/>
    <col min="15880" max="15880" width="12.28515625" style="7" bestFit="1" customWidth="1"/>
    <col min="15881" max="15881" width="11.28515625" style="7" bestFit="1" customWidth="1"/>
    <col min="15882" max="15883" width="10.28515625" style="7" bestFit="1" customWidth="1"/>
    <col min="15884" max="16126" width="9.140625" style="7"/>
    <col min="16127" max="16127" width="4.7109375" style="7" customWidth="1"/>
    <col min="16128" max="16129" width="3.7109375" style="7" customWidth="1"/>
    <col min="16130" max="16130" width="39.140625" style="7" customWidth="1"/>
    <col min="16131" max="16131" width="11.28515625" style="7" bestFit="1" customWidth="1"/>
    <col min="16132" max="16132" width="9.140625" style="7"/>
    <col min="16133" max="16133" width="15.140625" style="7" bestFit="1" customWidth="1"/>
    <col min="16134" max="16134" width="17" style="7" bestFit="1" customWidth="1"/>
    <col min="16135" max="16135" width="11.42578125" style="7" customWidth="1"/>
    <col min="16136" max="16136" width="12.28515625" style="7" bestFit="1" customWidth="1"/>
    <col min="16137" max="16137" width="11.28515625" style="7" bestFit="1" customWidth="1"/>
    <col min="16138" max="16139" width="10.28515625" style="7" bestFit="1" customWidth="1"/>
    <col min="16140" max="16384" width="9.140625" style="7"/>
  </cols>
  <sheetData>
    <row r="4" spans="1:10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3"/>
    </row>
    <row r="5" spans="1:10" ht="6" customHeight="1" x14ac:dyDescent="0.2">
      <c r="A5" s="8"/>
      <c r="B5" s="8"/>
      <c r="C5" s="8"/>
      <c r="D5" s="8"/>
      <c r="I5" s="10"/>
    </row>
    <row r="6" spans="1:10" ht="6.6" customHeight="1" x14ac:dyDescent="0.2">
      <c r="A6" s="8"/>
      <c r="B6" s="8"/>
      <c r="C6" s="8"/>
      <c r="D6" s="8"/>
    </row>
    <row r="7" spans="1:10" ht="29.25" customHeight="1" x14ac:dyDescent="0.25">
      <c r="A7" s="8"/>
      <c r="B7" s="385" t="e">
        <f>Recap!#REF!</f>
        <v>#REF!</v>
      </c>
      <c r="C7" s="386"/>
      <c r="D7" s="386"/>
      <c r="E7" s="386"/>
      <c r="F7" s="386"/>
      <c r="G7" s="386"/>
      <c r="H7" s="386"/>
      <c r="I7" s="386"/>
    </row>
    <row r="8" spans="1:10" x14ac:dyDescent="0.2">
      <c r="A8" s="8"/>
      <c r="B8" s="222" t="e">
        <f>Recap!#REF!</f>
        <v>#REF!</v>
      </c>
      <c r="C8" s="8"/>
      <c r="D8" s="8"/>
      <c r="J8" s="6"/>
    </row>
    <row r="9" spans="1:10" ht="25.5" customHeight="1" x14ac:dyDescent="0.25">
      <c r="A9" s="8"/>
      <c r="B9" s="396" t="e">
        <f>Recap!#REF!</f>
        <v>#REF!</v>
      </c>
      <c r="C9" s="386"/>
      <c r="D9" s="386"/>
      <c r="E9" s="386"/>
      <c r="F9" s="386"/>
      <c r="G9" s="386"/>
      <c r="H9" s="386"/>
      <c r="I9" s="386"/>
    </row>
    <row r="10" spans="1:10" x14ac:dyDescent="0.2">
      <c r="A10" s="8"/>
      <c r="B10" s="222" t="e">
        <f>Recap!#REF!</f>
        <v>#REF!</v>
      </c>
      <c r="C10" s="8"/>
      <c r="D10" s="8"/>
      <c r="J10" s="6"/>
    </row>
    <row r="11" spans="1:10" ht="6" customHeight="1" x14ac:dyDescent="0.2"/>
    <row r="12" spans="1:10" ht="12.75" customHeight="1" x14ac:dyDescent="0.2">
      <c r="B12" s="8" t="e">
        <f>Recap!#REF!</f>
        <v>#REF!</v>
      </c>
      <c r="D12" s="8"/>
      <c r="H12" s="12"/>
      <c r="I12" s="13"/>
    </row>
    <row r="13" spans="1:10" x14ac:dyDescent="0.2">
      <c r="B13" s="8"/>
      <c r="D13" s="8"/>
      <c r="H13" s="12"/>
      <c r="I13" s="13"/>
    </row>
    <row r="14" spans="1:10" ht="15.75" x14ac:dyDescent="0.25">
      <c r="A14" s="384" t="s">
        <v>221</v>
      </c>
      <c r="B14" s="384"/>
      <c r="C14" s="384"/>
      <c r="D14" s="384"/>
      <c r="E14" s="384"/>
      <c r="F14" s="384"/>
      <c r="G14" s="384"/>
      <c r="H14" s="384"/>
      <c r="I14" s="384"/>
    </row>
    <row r="15" spans="1:10" x14ac:dyDescent="0.2">
      <c r="B15" s="8"/>
      <c r="D15" s="8"/>
      <c r="H15" s="12"/>
      <c r="I15" s="13"/>
    </row>
    <row r="16" spans="1:10" ht="7.15" customHeight="1" thickBot="1" x14ac:dyDescent="0.25"/>
    <row r="17" spans="1:9" ht="15" x14ac:dyDescent="0.25">
      <c r="A17" s="219" t="s">
        <v>1</v>
      </c>
      <c r="B17" s="220"/>
      <c r="C17" s="394" t="s">
        <v>0</v>
      </c>
      <c r="D17" s="400"/>
      <c r="E17" s="66" t="s">
        <v>2</v>
      </c>
      <c r="F17" s="66" t="s">
        <v>3</v>
      </c>
      <c r="G17" s="65" t="s">
        <v>4</v>
      </c>
      <c r="H17" s="66" t="s">
        <v>5</v>
      </c>
      <c r="I17" s="176" t="s">
        <v>6</v>
      </c>
    </row>
    <row r="18" spans="1:9" ht="15.75" customHeight="1" thickBot="1" x14ac:dyDescent="0.25">
      <c r="A18" s="84"/>
      <c r="B18" s="85"/>
      <c r="C18" s="85"/>
      <c r="D18" s="85"/>
      <c r="E18" s="68"/>
      <c r="F18" s="68"/>
      <c r="G18" s="67"/>
      <c r="H18" s="68"/>
      <c r="I18" s="177"/>
    </row>
    <row r="19" spans="1:9" ht="7.15" customHeight="1" x14ac:dyDescent="0.2">
      <c r="A19" s="14"/>
      <c r="B19" s="15"/>
      <c r="C19" s="16"/>
      <c r="D19" s="15"/>
      <c r="E19" s="17"/>
      <c r="F19" s="17"/>
      <c r="G19" s="18"/>
      <c r="H19" s="17"/>
      <c r="I19" s="17"/>
    </row>
    <row r="20" spans="1:9" x14ac:dyDescent="0.2">
      <c r="A20" s="19"/>
      <c r="B20" s="20"/>
      <c r="C20" s="21" t="s">
        <v>32</v>
      </c>
      <c r="D20" s="20"/>
      <c r="E20" s="22"/>
      <c r="F20" s="22"/>
      <c r="G20" s="23"/>
      <c r="H20" s="24" t="s">
        <v>35</v>
      </c>
      <c r="I20" s="25">
        <v>25110</v>
      </c>
    </row>
    <row r="21" spans="1:9" ht="6.6" customHeight="1" x14ac:dyDescent="0.2">
      <c r="A21" s="19"/>
      <c r="B21" s="20"/>
      <c r="C21" s="20"/>
      <c r="D21" s="20"/>
      <c r="E21" s="22"/>
      <c r="F21" s="22"/>
      <c r="G21" s="23"/>
      <c r="H21" s="22"/>
      <c r="I21" s="22"/>
    </row>
    <row r="22" spans="1:9" ht="7.15" customHeight="1" x14ac:dyDescent="0.2">
      <c r="A22" s="137"/>
      <c r="B22" s="27"/>
      <c r="C22" s="27"/>
      <c r="D22" s="27"/>
      <c r="E22" s="28"/>
      <c r="F22" s="29"/>
      <c r="G22" s="30"/>
      <c r="H22" s="31"/>
      <c r="I22" s="30"/>
    </row>
    <row r="23" spans="1:9" s="39" customFormat="1" x14ac:dyDescent="0.2">
      <c r="A23" s="136">
        <v>2</v>
      </c>
      <c r="B23" s="179"/>
      <c r="C23" s="179" t="s">
        <v>31</v>
      </c>
      <c r="D23" s="179"/>
      <c r="E23" s="34"/>
      <c r="F23" s="35"/>
      <c r="G23" s="36"/>
      <c r="H23" s="37">
        <f>SUM(H24:H31)</f>
        <v>1083450</v>
      </c>
      <c r="I23" s="36">
        <f>H23/I$20</f>
        <v>43.148148148148145</v>
      </c>
    </row>
    <row r="24" spans="1:9" s="112" customFormat="1" x14ac:dyDescent="0.2">
      <c r="A24" s="138"/>
      <c r="B24" s="44"/>
      <c r="C24" s="44"/>
      <c r="D24" s="44" t="s">
        <v>49</v>
      </c>
      <c r="E24" s="45"/>
      <c r="F24" s="109"/>
      <c r="G24" s="40"/>
      <c r="H24" s="95">
        <f t="shared" ref="H24:H30" si="0">E24*G24</f>
        <v>0</v>
      </c>
      <c r="I24" s="40">
        <f t="shared" ref="I24:I30" si="1">H24/I$20</f>
        <v>0</v>
      </c>
    </row>
    <row r="25" spans="1:9" s="112" customFormat="1" ht="25.5" x14ac:dyDescent="0.2">
      <c r="A25" s="138"/>
      <c r="B25" s="44"/>
      <c r="C25" s="44"/>
      <c r="D25" s="130" t="s">
        <v>218</v>
      </c>
      <c r="E25" s="45">
        <f>25110*10*1.2/27</f>
        <v>11160</v>
      </c>
      <c r="F25" s="109" t="s">
        <v>11</v>
      </c>
      <c r="G25" s="40">
        <v>45</v>
      </c>
      <c r="H25" s="95">
        <f t="shared" si="0"/>
        <v>502200</v>
      </c>
      <c r="I25" s="40">
        <f t="shared" si="1"/>
        <v>20</v>
      </c>
    </row>
    <row r="26" spans="1:9" s="112" customFormat="1" hidden="1" x14ac:dyDescent="0.2">
      <c r="A26" s="138"/>
      <c r="B26" s="44"/>
      <c r="C26" s="44"/>
      <c r="D26" s="108" t="s">
        <v>62</v>
      </c>
      <c r="E26" s="45">
        <v>0</v>
      </c>
      <c r="F26" s="109" t="s">
        <v>54</v>
      </c>
      <c r="G26" s="40">
        <v>150000</v>
      </c>
      <c r="H26" s="95">
        <f t="shared" si="0"/>
        <v>0</v>
      </c>
      <c r="I26" s="40">
        <f t="shared" si="1"/>
        <v>0</v>
      </c>
    </row>
    <row r="27" spans="1:9" s="112" customFormat="1" x14ac:dyDescent="0.2">
      <c r="A27" s="138"/>
      <c r="B27" s="44"/>
      <c r="C27" s="44"/>
      <c r="D27" s="44" t="s">
        <v>216</v>
      </c>
      <c r="E27" s="45">
        <f>825*10</f>
        <v>8250</v>
      </c>
      <c r="F27" s="109" t="s">
        <v>10</v>
      </c>
      <c r="G27" s="40">
        <v>45</v>
      </c>
      <c r="H27" s="95">
        <f t="shared" si="0"/>
        <v>371250</v>
      </c>
      <c r="I27" s="40">
        <f t="shared" si="1"/>
        <v>14.78494623655914</v>
      </c>
    </row>
    <row r="28" spans="1:9" s="112" customFormat="1" hidden="1" x14ac:dyDescent="0.2">
      <c r="A28" s="138"/>
      <c r="B28" s="44"/>
      <c r="C28" s="44"/>
      <c r="D28" s="44" t="s">
        <v>217</v>
      </c>
      <c r="E28" s="45"/>
      <c r="F28" s="109" t="s">
        <v>17</v>
      </c>
      <c r="G28" s="40">
        <v>350</v>
      </c>
      <c r="H28" s="95">
        <f t="shared" si="0"/>
        <v>0</v>
      </c>
      <c r="I28" s="40">
        <f t="shared" si="1"/>
        <v>0</v>
      </c>
    </row>
    <row r="29" spans="1:9" s="112" customFormat="1" x14ac:dyDescent="0.2">
      <c r="A29" s="138"/>
      <c r="B29" s="44"/>
      <c r="C29" s="44"/>
      <c r="D29" s="44" t="s">
        <v>222</v>
      </c>
      <c r="E29" s="45">
        <v>300</v>
      </c>
      <c r="F29" s="109" t="s">
        <v>17</v>
      </c>
      <c r="G29" s="40">
        <v>700</v>
      </c>
      <c r="H29" s="95">
        <f t="shared" si="0"/>
        <v>210000</v>
      </c>
      <c r="I29" s="40">
        <f t="shared" si="1"/>
        <v>8.3632019115890088</v>
      </c>
    </row>
    <row r="30" spans="1:9" s="112" customFormat="1" hidden="1" x14ac:dyDescent="0.2">
      <c r="A30" s="138"/>
      <c r="B30" s="44"/>
      <c r="C30" s="44"/>
      <c r="D30" s="186" t="s">
        <v>219</v>
      </c>
      <c r="E30" s="45"/>
      <c r="F30" s="109" t="s">
        <v>10</v>
      </c>
      <c r="G30" s="40">
        <v>4</v>
      </c>
      <c r="H30" s="95">
        <f t="shared" si="0"/>
        <v>0</v>
      </c>
      <c r="I30" s="40">
        <f t="shared" si="1"/>
        <v>0</v>
      </c>
    </row>
    <row r="31" spans="1:9" s="112" customFormat="1" ht="6.6" customHeight="1" x14ac:dyDescent="0.2">
      <c r="A31" s="138"/>
      <c r="B31" s="44"/>
      <c r="C31" s="44"/>
      <c r="D31" s="44"/>
      <c r="E31" s="45"/>
      <c r="F31" s="109"/>
      <c r="G31" s="40"/>
      <c r="H31" s="95"/>
      <c r="I31" s="40"/>
    </row>
    <row r="32" spans="1:9" s="119" customFormat="1" x14ac:dyDescent="0.2">
      <c r="A32" s="150">
        <v>3</v>
      </c>
      <c r="B32" s="113"/>
      <c r="C32" s="113" t="s">
        <v>8</v>
      </c>
      <c r="D32" s="113"/>
      <c r="E32" s="114"/>
      <c r="F32" s="115"/>
      <c r="G32" s="116"/>
      <c r="H32" s="117">
        <f>SUM(H33:H40)</f>
        <v>1020525</v>
      </c>
      <c r="I32" s="116">
        <f>H32/I$20</f>
        <v>40.642174432497015</v>
      </c>
    </row>
    <row r="33" spans="1:11" s="112" customFormat="1" x14ac:dyDescent="0.2">
      <c r="A33" s="138"/>
      <c r="B33" s="44"/>
      <c r="C33" s="44"/>
      <c r="D33" s="44" t="s">
        <v>9</v>
      </c>
      <c r="E33" s="45">
        <f>I20</f>
        <v>25110</v>
      </c>
      <c r="F33" s="109" t="s">
        <v>10</v>
      </c>
      <c r="G33" s="40">
        <v>2</v>
      </c>
      <c r="H33" s="95">
        <f t="shared" ref="H33:H39" si="2">E33*G33</f>
        <v>50220</v>
      </c>
      <c r="I33" s="40">
        <f>H33/I$20</f>
        <v>2</v>
      </c>
    </row>
    <row r="34" spans="1:11" s="112" customFormat="1" x14ac:dyDescent="0.2">
      <c r="A34" s="138"/>
      <c r="B34" s="44"/>
      <c r="C34" s="44"/>
      <c r="D34" s="44" t="s">
        <v>220</v>
      </c>
      <c r="E34" s="45">
        <f>E27</f>
        <v>8250</v>
      </c>
      <c r="F34" s="109" t="s">
        <v>10</v>
      </c>
      <c r="G34" s="40">
        <v>35</v>
      </c>
      <c r="H34" s="95">
        <f t="shared" si="2"/>
        <v>288750</v>
      </c>
      <c r="I34" s="40">
        <f>H34/I$20</f>
        <v>11.499402628434886</v>
      </c>
    </row>
    <row r="35" spans="1:11" s="112" customFormat="1" hidden="1" x14ac:dyDescent="0.2">
      <c r="A35" s="138"/>
      <c r="B35" s="44"/>
      <c r="C35" s="44"/>
      <c r="D35" s="47" t="s">
        <v>58</v>
      </c>
      <c r="E35" s="45"/>
      <c r="F35" s="109" t="s">
        <v>10</v>
      </c>
      <c r="G35" s="40">
        <v>8</v>
      </c>
      <c r="H35" s="95">
        <f>E35*G35</f>
        <v>0</v>
      </c>
      <c r="I35" s="40">
        <f t="shared" ref="I35:I39" si="3">H35/I$20</f>
        <v>0</v>
      </c>
    </row>
    <row r="36" spans="1:11" s="112" customFormat="1" x14ac:dyDescent="0.2">
      <c r="A36" s="138"/>
      <c r="B36" s="44"/>
      <c r="C36" s="44"/>
      <c r="D36" s="44" t="s">
        <v>71</v>
      </c>
      <c r="E36" s="181">
        <v>0.75</v>
      </c>
      <c r="F36" s="109" t="s">
        <v>42</v>
      </c>
      <c r="G36" s="40">
        <v>35000</v>
      </c>
      <c r="H36" s="95">
        <f>E36*G36</f>
        <v>26250</v>
      </c>
      <c r="I36" s="40">
        <f t="shared" si="3"/>
        <v>1.0454002389486261</v>
      </c>
    </row>
    <row r="37" spans="1:11" s="112" customFormat="1" x14ac:dyDescent="0.2">
      <c r="A37" s="138"/>
      <c r="B37" s="44"/>
      <c r="C37" s="44"/>
      <c r="D37" s="44" t="s">
        <v>223</v>
      </c>
      <c r="E37" s="45">
        <v>25110</v>
      </c>
      <c r="F37" s="109" t="s">
        <v>10</v>
      </c>
      <c r="G37" s="40">
        <v>25</v>
      </c>
      <c r="H37" s="95">
        <f>E37*G37</f>
        <v>627750</v>
      </c>
      <c r="I37" s="40">
        <f t="shared" si="3"/>
        <v>25</v>
      </c>
    </row>
    <row r="38" spans="1:11" s="112" customFormat="1" x14ac:dyDescent="0.2">
      <c r="A38" s="138"/>
      <c r="B38" s="44"/>
      <c r="C38" s="44"/>
      <c r="D38" s="44" t="s">
        <v>117</v>
      </c>
      <c r="E38" s="45">
        <v>2</v>
      </c>
      <c r="F38" s="109" t="s">
        <v>53</v>
      </c>
      <c r="G38" s="40">
        <v>7500</v>
      </c>
      <c r="H38" s="95">
        <f>E38*G38</f>
        <v>15000</v>
      </c>
      <c r="I38" s="40">
        <f t="shared" si="3"/>
        <v>0.59737156511350065</v>
      </c>
    </row>
    <row r="39" spans="1:11" s="112" customFormat="1" x14ac:dyDescent="0.2">
      <c r="A39" s="138"/>
      <c r="B39" s="44"/>
      <c r="C39" s="44"/>
      <c r="D39" s="123" t="s">
        <v>60</v>
      </c>
      <c r="E39" s="45">
        <f>I20</f>
        <v>25110</v>
      </c>
      <c r="F39" s="109" t="s">
        <v>10</v>
      </c>
      <c r="G39" s="40">
        <v>0.5</v>
      </c>
      <c r="H39" s="95">
        <f t="shared" si="2"/>
        <v>12555</v>
      </c>
      <c r="I39" s="40">
        <f t="shared" si="3"/>
        <v>0.5</v>
      </c>
      <c r="J39" s="121"/>
      <c r="K39" s="121"/>
    </row>
    <row r="40" spans="1:11" s="112" customFormat="1" ht="6.6" customHeight="1" x14ac:dyDescent="0.2">
      <c r="A40" s="138"/>
      <c r="B40" s="44"/>
      <c r="C40" s="44"/>
      <c r="D40" s="44"/>
      <c r="E40" s="45"/>
      <c r="F40" s="109"/>
      <c r="G40" s="40"/>
      <c r="H40" s="95"/>
      <c r="I40" s="40"/>
    </row>
    <row r="41" spans="1:11" s="119" customFormat="1" ht="12.75" customHeight="1" x14ac:dyDescent="0.2">
      <c r="A41" s="150">
        <v>4</v>
      </c>
      <c r="B41" s="113"/>
      <c r="C41" s="113" t="s">
        <v>12</v>
      </c>
      <c r="D41" s="124"/>
      <c r="E41" s="114"/>
      <c r="F41" s="115"/>
      <c r="G41" s="116"/>
      <c r="H41" s="117">
        <f>SUM(H42:H43)</f>
        <v>75330</v>
      </c>
      <c r="I41" s="116">
        <f>H41/I$20</f>
        <v>3</v>
      </c>
    </row>
    <row r="42" spans="1:11" s="112" customFormat="1" ht="12.75" customHeight="1" x14ac:dyDescent="0.2">
      <c r="A42" s="138"/>
      <c r="B42" s="44"/>
      <c r="C42" s="44"/>
      <c r="D42" s="44" t="s">
        <v>126</v>
      </c>
      <c r="E42" s="45">
        <f>I20</f>
        <v>25110</v>
      </c>
      <c r="F42" s="109" t="s">
        <v>10</v>
      </c>
      <c r="G42" s="40">
        <v>3</v>
      </c>
      <c r="H42" s="95">
        <f>E42*G42</f>
        <v>75330</v>
      </c>
      <c r="I42" s="40">
        <f>H42/I$20</f>
        <v>3</v>
      </c>
    </row>
    <row r="43" spans="1:11" s="112" customFormat="1" ht="6.6" customHeight="1" x14ac:dyDescent="0.2">
      <c r="A43" s="138"/>
      <c r="B43" s="44"/>
      <c r="C43" s="44"/>
      <c r="D43" s="44"/>
      <c r="E43" s="45"/>
      <c r="F43" s="109"/>
      <c r="G43" s="40"/>
      <c r="H43" s="95"/>
      <c r="I43" s="40"/>
    </row>
    <row r="44" spans="1:11" s="119" customFormat="1" x14ac:dyDescent="0.2">
      <c r="A44" s="150">
        <v>5</v>
      </c>
      <c r="B44" s="113"/>
      <c r="C44" s="113" t="s">
        <v>14</v>
      </c>
      <c r="D44" s="113"/>
      <c r="E44" s="114"/>
      <c r="F44" s="115"/>
      <c r="G44" s="116"/>
      <c r="H44" s="117">
        <f>SUM(H45:H47)</f>
        <v>53720</v>
      </c>
      <c r="I44" s="116">
        <f>H44/I$20</f>
        <v>2.1393866985264833</v>
      </c>
    </row>
    <row r="45" spans="1:11" s="112" customFormat="1" x14ac:dyDescent="0.2">
      <c r="A45" s="138"/>
      <c r="B45" s="44"/>
      <c r="C45" s="44"/>
      <c r="D45" s="44" t="s">
        <v>118</v>
      </c>
      <c r="E45" s="45">
        <f>E38</f>
        <v>2</v>
      </c>
      <c r="F45" s="109" t="s">
        <v>53</v>
      </c>
      <c r="G45" s="40">
        <v>1750</v>
      </c>
      <c r="H45" s="95">
        <f>E45*G45</f>
        <v>3500</v>
      </c>
      <c r="I45" s="40">
        <f>H45/I$20</f>
        <v>0.13938669852648347</v>
      </c>
    </row>
    <row r="46" spans="1:11" s="112" customFormat="1" x14ac:dyDescent="0.2">
      <c r="A46" s="138"/>
      <c r="B46" s="44"/>
      <c r="C46" s="44"/>
      <c r="D46" s="44" t="s">
        <v>15</v>
      </c>
      <c r="E46" s="45">
        <f>I20</f>
        <v>25110</v>
      </c>
      <c r="F46" s="109" t="s">
        <v>10</v>
      </c>
      <c r="G46" s="40">
        <v>2</v>
      </c>
      <c r="H46" s="95">
        <f>E46*G46</f>
        <v>50220</v>
      </c>
      <c r="I46" s="40">
        <f>H46/I$20</f>
        <v>2</v>
      </c>
    </row>
    <row r="47" spans="1:11" s="112" customFormat="1" ht="7.15" customHeight="1" x14ac:dyDescent="0.2">
      <c r="A47" s="138"/>
      <c r="B47" s="44"/>
      <c r="C47" s="44"/>
      <c r="D47" s="44"/>
      <c r="E47" s="45"/>
      <c r="F47" s="109"/>
      <c r="G47" s="40"/>
      <c r="H47" s="95"/>
      <c r="I47" s="40"/>
    </row>
    <row r="48" spans="1:11" s="119" customFormat="1" x14ac:dyDescent="0.2">
      <c r="A48" s="150">
        <v>6</v>
      </c>
      <c r="B48" s="113"/>
      <c r="C48" s="113" t="s">
        <v>16</v>
      </c>
      <c r="D48" s="113"/>
      <c r="E48" s="114"/>
      <c r="F48" s="115"/>
      <c r="G48" s="116"/>
      <c r="H48" s="117">
        <f>SUM(H49:H51)</f>
        <v>4511</v>
      </c>
      <c r="I48" s="116">
        <f>H48/I$20</f>
        <v>0.17964954201513342</v>
      </c>
    </row>
    <row r="49" spans="1:9" s="112" customFormat="1" x14ac:dyDescent="0.2">
      <c r="A49" s="138"/>
      <c r="B49" s="44"/>
      <c r="C49" s="44"/>
      <c r="D49" s="44" t="s">
        <v>64</v>
      </c>
      <c r="E49" s="45">
        <v>10</v>
      </c>
      <c r="F49" s="109" t="s">
        <v>13</v>
      </c>
      <c r="G49" s="40">
        <v>200</v>
      </c>
      <c r="H49" s="95">
        <f>E49*G49</f>
        <v>2000</v>
      </c>
      <c r="I49" s="40">
        <f>H49/I$20</f>
        <v>7.9649542015133412E-2</v>
      </c>
    </row>
    <row r="50" spans="1:9" s="112" customFormat="1" x14ac:dyDescent="0.2">
      <c r="A50" s="138"/>
      <c r="B50" s="44"/>
      <c r="C50" s="44"/>
      <c r="D50" s="44" t="s">
        <v>65</v>
      </c>
      <c r="E50" s="45">
        <f>I20</f>
        <v>25110</v>
      </c>
      <c r="F50" s="109" t="s">
        <v>10</v>
      </c>
      <c r="G50" s="40">
        <v>0.1</v>
      </c>
      <c r="H50" s="95">
        <f>E50*G50</f>
        <v>2511</v>
      </c>
      <c r="I50" s="40">
        <f>H50/I$20</f>
        <v>0.1</v>
      </c>
    </row>
    <row r="51" spans="1:9" s="112" customFormat="1" ht="6.6" customHeight="1" x14ac:dyDescent="0.2">
      <c r="A51" s="138"/>
      <c r="B51" s="44"/>
      <c r="C51" s="44"/>
      <c r="D51" s="44"/>
      <c r="E51" s="45"/>
      <c r="F51" s="109"/>
      <c r="G51" s="40"/>
      <c r="H51" s="95"/>
      <c r="I51" s="40"/>
    </row>
    <row r="52" spans="1:9" s="119" customFormat="1" x14ac:dyDescent="0.2">
      <c r="A52" s="150">
        <v>7</v>
      </c>
      <c r="B52" s="113"/>
      <c r="C52" s="113" t="s">
        <v>18</v>
      </c>
      <c r="D52" s="113"/>
      <c r="E52" s="114"/>
      <c r="F52" s="115"/>
      <c r="G52" s="116"/>
      <c r="H52" s="117">
        <f>SUM(H53:H62)</f>
        <v>94876.5</v>
      </c>
      <c r="I52" s="116">
        <f t="shared" ref="I52:I60" si="4">H52/I$20</f>
        <v>3.7784348864994026</v>
      </c>
    </row>
    <row r="53" spans="1:9" s="112" customFormat="1" x14ac:dyDescent="0.2">
      <c r="A53" s="138"/>
      <c r="B53" s="44"/>
      <c r="C53" s="44"/>
      <c r="D53" s="44" t="s">
        <v>63</v>
      </c>
      <c r="E53" s="45">
        <f>I20</f>
        <v>25110</v>
      </c>
      <c r="F53" s="109" t="s">
        <v>10</v>
      </c>
      <c r="G53" s="40">
        <v>0.35</v>
      </c>
      <c r="H53" s="95">
        <f>E53*G53</f>
        <v>8788.5</v>
      </c>
      <c r="I53" s="40">
        <f t="shared" si="4"/>
        <v>0.35</v>
      </c>
    </row>
    <row r="54" spans="1:9" s="112" customFormat="1" x14ac:dyDescent="0.2">
      <c r="A54" s="138"/>
      <c r="B54" s="44"/>
      <c r="C54" s="44"/>
      <c r="D54" s="44" t="s">
        <v>164</v>
      </c>
      <c r="E54" s="45"/>
      <c r="F54" s="109"/>
      <c r="G54" s="40"/>
      <c r="H54" s="95">
        <f>E54*G54</f>
        <v>0</v>
      </c>
      <c r="I54" s="40">
        <f t="shared" si="4"/>
        <v>0</v>
      </c>
    </row>
    <row r="55" spans="1:9" s="112" customFormat="1" x14ac:dyDescent="0.2">
      <c r="A55" s="138"/>
      <c r="B55" s="44"/>
      <c r="C55" s="44"/>
      <c r="D55" s="108" t="s">
        <v>162</v>
      </c>
      <c r="E55" s="45">
        <f>E34</f>
        <v>8250</v>
      </c>
      <c r="F55" s="109" t="s">
        <v>10</v>
      </c>
      <c r="G55" s="40">
        <v>8</v>
      </c>
      <c r="H55" s="95">
        <f t="shared" ref="H55:H57" si="5">E55*G55</f>
        <v>66000</v>
      </c>
      <c r="I55" s="40">
        <f t="shared" si="4"/>
        <v>2.6284348864994027</v>
      </c>
    </row>
    <row r="56" spans="1:9" s="112" customFormat="1" hidden="1" x14ac:dyDescent="0.2">
      <c r="A56" s="138"/>
      <c r="B56" s="44"/>
      <c r="C56" s="44"/>
      <c r="D56" s="108" t="s">
        <v>215</v>
      </c>
      <c r="E56" s="45"/>
      <c r="F56" s="109" t="s">
        <v>10</v>
      </c>
      <c r="G56" s="40">
        <v>8</v>
      </c>
      <c r="H56" s="95">
        <f t="shared" si="5"/>
        <v>0</v>
      </c>
      <c r="I56" s="40">
        <f t="shared" si="4"/>
        <v>0</v>
      </c>
    </row>
    <row r="57" spans="1:9" s="112" customFormat="1" x14ac:dyDescent="0.2">
      <c r="A57" s="138"/>
      <c r="B57" s="44"/>
      <c r="C57" s="44"/>
      <c r="D57" s="108" t="s">
        <v>163</v>
      </c>
      <c r="E57" s="45">
        <f>I20</f>
        <v>25110</v>
      </c>
      <c r="F57" s="109" t="s">
        <v>10</v>
      </c>
      <c r="G57" s="40">
        <v>0.3</v>
      </c>
      <c r="H57" s="95">
        <f t="shared" si="5"/>
        <v>7533</v>
      </c>
      <c r="I57" s="40">
        <f t="shared" si="4"/>
        <v>0.3</v>
      </c>
    </row>
    <row r="58" spans="1:9" s="112" customFormat="1" x14ac:dyDescent="0.2">
      <c r="A58" s="138"/>
      <c r="B58" s="44"/>
      <c r="C58" s="44"/>
      <c r="D58" s="108" t="s">
        <v>165</v>
      </c>
      <c r="E58" s="45"/>
      <c r="F58" s="109" t="s">
        <v>213</v>
      </c>
      <c r="G58" s="40"/>
      <c r="H58" s="95">
        <f>E58*G58</f>
        <v>0</v>
      </c>
      <c r="I58" s="40">
        <f t="shared" si="4"/>
        <v>0</v>
      </c>
    </row>
    <row r="59" spans="1:9" s="112" customFormat="1" hidden="1" x14ac:dyDescent="0.2">
      <c r="A59" s="138"/>
      <c r="B59" s="44"/>
      <c r="C59" s="44"/>
      <c r="D59" s="108" t="s">
        <v>97</v>
      </c>
      <c r="E59" s="45"/>
      <c r="F59" s="109" t="s">
        <v>10</v>
      </c>
      <c r="G59" s="40">
        <v>4</v>
      </c>
      <c r="H59" s="95">
        <f>E59*G59</f>
        <v>0</v>
      </c>
      <c r="I59" s="40">
        <f>H59/I$20</f>
        <v>0</v>
      </c>
    </row>
    <row r="60" spans="1:9" s="112" customFormat="1" x14ac:dyDescent="0.2">
      <c r="A60" s="138"/>
      <c r="B60" s="44"/>
      <c r="C60" s="44"/>
      <c r="D60" s="44" t="s">
        <v>159</v>
      </c>
      <c r="E60" s="45">
        <f>I20-E59</f>
        <v>25110</v>
      </c>
      <c r="F60" s="109" t="s">
        <v>10</v>
      </c>
      <c r="G60" s="40">
        <v>0.5</v>
      </c>
      <c r="H60" s="95">
        <f>E60*G60</f>
        <v>12555</v>
      </c>
      <c r="I60" s="40">
        <f t="shared" si="4"/>
        <v>0.5</v>
      </c>
    </row>
    <row r="61" spans="1:9" s="112" customFormat="1" hidden="1" x14ac:dyDescent="0.2">
      <c r="A61" s="138"/>
      <c r="B61" s="44"/>
      <c r="C61" s="44"/>
      <c r="D61" s="44" t="s">
        <v>202</v>
      </c>
      <c r="E61" s="45"/>
      <c r="F61" s="109" t="s">
        <v>10</v>
      </c>
      <c r="G61" s="40">
        <v>2.5</v>
      </c>
      <c r="H61" s="95">
        <f>E61*G61</f>
        <v>0</v>
      </c>
      <c r="I61" s="40">
        <f>H61/I$20</f>
        <v>0</v>
      </c>
    </row>
    <row r="62" spans="1:9" s="112" customFormat="1" ht="7.15" customHeight="1" x14ac:dyDescent="0.2">
      <c r="A62" s="138"/>
      <c r="B62" s="44"/>
      <c r="C62" s="44"/>
      <c r="D62" s="44"/>
      <c r="E62" s="45"/>
      <c r="F62" s="109"/>
      <c r="G62" s="40"/>
      <c r="H62" s="95"/>
      <c r="I62" s="40"/>
    </row>
    <row r="63" spans="1:9" s="119" customFormat="1" x14ac:dyDescent="0.2">
      <c r="A63" s="150">
        <v>8</v>
      </c>
      <c r="B63" s="113"/>
      <c r="C63" s="113" t="s">
        <v>19</v>
      </c>
      <c r="D63" s="113"/>
      <c r="E63" s="114"/>
      <c r="F63" s="115"/>
      <c r="G63" s="116"/>
      <c r="H63" s="117">
        <f>SUM(H64:H66)</f>
        <v>21500</v>
      </c>
      <c r="I63" s="116">
        <f>H63/I$20</f>
        <v>0.85623257666268415</v>
      </c>
    </row>
    <row r="64" spans="1:9" s="112" customFormat="1" x14ac:dyDescent="0.2">
      <c r="A64" s="138"/>
      <c r="B64" s="44"/>
      <c r="C64" s="44"/>
      <c r="D64" s="44" t="s">
        <v>173</v>
      </c>
      <c r="E64" s="45">
        <f>E49</f>
        <v>10</v>
      </c>
      <c r="F64" s="109" t="s">
        <v>13</v>
      </c>
      <c r="G64" s="40">
        <v>900</v>
      </c>
      <c r="H64" s="95">
        <f t="shared" ref="H64:H65" si="6">E64*G64</f>
        <v>9000</v>
      </c>
      <c r="I64" s="40">
        <f>H64/I$20</f>
        <v>0.35842293906810035</v>
      </c>
    </row>
    <row r="65" spans="1:9" s="112" customFormat="1" x14ac:dyDescent="0.2">
      <c r="A65" s="138"/>
      <c r="B65" s="44"/>
      <c r="C65" s="44"/>
      <c r="D65" s="44" t="s">
        <v>201</v>
      </c>
      <c r="E65" s="45">
        <v>1</v>
      </c>
      <c r="F65" s="109" t="s">
        <v>13</v>
      </c>
      <c r="G65" s="40">
        <v>12500</v>
      </c>
      <c r="H65" s="95">
        <f t="shared" si="6"/>
        <v>12500</v>
      </c>
      <c r="I65" s="40">
        <f t="shared" ref="I65" si="7">H65/I$20</f>
        <v>0.49780963759458385</v>
      </c>
    </row>
    <row r="66" spans="1:9" s="112" customFormat="1" ht="7.15" customHeight="1" x14ac:dyDescent="0.2">
      <c r="A66" s="138"/>
      <c r="B66" s="44"/>
      <c r="C66" s="44"/>
      <c r="D66" s="44"/>
      <c r="E66" s="45"/>
      <c r="F66" s="109"/>
      <c r="G66" s="40"/>
      <c r="H66" s="95"/>
      <c r="I66" s="40"/>
    </row>
    <row r="67" spans="1:9" s="119" customFormat="1" x14ac:dyDescent="0.2">
      <c r="A67" s="150">
        <v>9</v>
      </c>
      <c r="B67" s="113"/>
      <c r="C67" s="113" t="s">
        <v>20</v>
      </c>
      <c r="D67" s="113"/>
      <c r="E67" s="114"/>
      <c r="F67" s="115"/>
      <c r="G67" s="116"/>
      <c r="H67" s="117">
        <f>SUM(H68:H71)</f>
        <v>52665</v>
      </c>
      <c r="I67" s="116">
        <f>H67/I$20</f>
        <v>2.0973715651135008</v>
      </c>
    </row>
    <row r="68" spans="1:9" s="112" customFormat="1" x14ac:dyDescent="0.2">
      <c r="A68" s="138"/>
      <c r="B68" s="44"/>
      <c r="C68" s="44"/>
      <c r="D68" s="44" t="s">
        <v>125</v>
      </c>
      <c r="E68" s="45">
        <f>I20</f>
        <v>25110</v>
      </c>
      <c r="F68" s="109" t="s">
        <v>10</v>
      </c>
      <c r="G68" s="40">
        <v>1.5</v>
      </c>
      <c r="H68" s="95">
        <f t="shared" ref="H68:H70" si="8">E68*G68</f>
        <v>37665</v>
      </c>
      <c r="I68" s="40">
        <f t="shared" ref="I68:I70" si="9">H68/I$20</f>
        <v>1.5</v>
      </c>
    </row>
    <row r="69" spans="1:9" s="112" customFormat="1" x14ac:dyDescent="0.2">
      <c r="A69" s="138"/>
      <c r="B69" s="44"/>
      <c r="C69" s="44"/>
      <c r="D69" s="44" t="s">
        <v>66</v>
      </c>
      <c r="E69" s="45">
        <v>1</v>
      </c>
      <c r="F69" s="109" t="s">
        <v>13</v>
      </c>
      <c r="G69" s="40">
        <v>15000</v>
      </c>
      <c r="H69" s="95">
        <f t="shared" si="8"/>
        <v>15000</v>
      </c>
      <c r="I69" s="40">
        <f t="shared" si="9"/>
        <v>0.59737156511350065</v>
      </c>
    </row>
    <row r="70" spans="1:9" s="112" customFormat="1" hidden="1" x14ac:dyDescent="0.2">
      <c r="A70" s="138"/>
      <c r="B70" s="44"/>
      <c r="C70" s="44"/>
      <c r="D70" s="44" t="s">
        <v>177</v>
      </c>
      <c r="E70" s="45">
        <v>0</v>
      </c>
      <c r="F70" s="109" t="s">
        <v>10</v>
      </c>
      <c r="G70" s="40">
        <v>8</v>
      </c>
      <c r="H70" s="95">
        <f t="shared" si="8"/>
        <v>0</v>
      </c>
      <c r="I70" s="40">
        <f t="shared" si="9"/>
        <v>0</v>
      </c>
    </row>
    <row r="71" spans="1:9" s="112" customFormat="1" ht="7.35" customHeight="1" x14ac:dyDescent="0.2">
      <c r="A71" s="151"/>
      <c r="B71" s="44"/>
      <c r="C71" s="44"/>
      <c r="D71" s="44"/>
      <c r="E71" s="109"/>
      <c r="F71" s="45"/>
      <c r="G71" s="40"/>
      <c r="H71" s="129"/>
      <c r="I71" s="95"/>
    </row>
    <row r="72" spans="1:9" s="119" customFormat="1" x14ac:dyDescent="0.2">
      <c r="A72" s="150">
        <v>10</v>
      </c>
      <c r="B72" s="113"/>
      <c r="C72" s="113" t="s">
        <v>21</v>
      </c>
      <c r="D72" s="113"/>
      <c r="E72" s="114"/>
      <c r="F72" s="115"/>
      <c r="G72" s="116"/>
      <c r="H72" s="117">
        <f>SUM(H73:H77)</f>
        <v>2785</v>
      </c>
      <c r="I72" s="116">
        <f>H72/I$20</f>
        <v>0.11091198725607328</v>
      </c>
    </row>
    <row r="73" spans="1:9" s="112" customFormat="1" hidden="1" x14ac:dyDescent="0.2">
      <c r="A73" s="138"/>
      <c r="B73" s="44"/>
      <c r="C73" s="44"/>
      <c r="D73" s="44" t="s">
        <v>67</v>
      </c>
      <c r="E73" s="45"/>
      <c r="F73" s="109" t="s">
        <v>54</v>
      </c>
      <c r="G73" s="40">
        <v>20000</v>
      </c>
      <c r="H73" s="95">
        <f t="shared" ref="H73:H76" si="10">E73*G73</f>
        <v>0</v>
      </c>
      <c r="I73" s="40">
        <f>H73/I$20</f>
        <v>0</v>
      </c>
    </row>
    <row r="74" spans="1:9" s="112" customFormat="1" x14ac:dyDescent="0.2">
      <c r="A74" s="138"/>
      <c r="B74" s="44"/>
      <c r="C74" s="44"/>
      <c r="D74" s="44" t="s">
        <v>68</v>
      </c>
      <c r="E74" s="45">
        <v>79.5</v>
      </c>
      <c r="F74" s="109" t="s">
        <v>13</v>
      </c>
      <c r="G74" s="40">
        <v>30</v>
      </c>
      <c r="H74" s="95">
        <f t="shared" si="10"/>
        <v>2385</v>
      </c>
      <c r="I74" s="40">
        <f>H74/I$20</f>
        <v>9.4982078853046589E-2</v>
      </c>
    </row>
    <row r="75" spans="1:9" s="112" customFormat="1" x14ac:dyDescent="0.2">
      <c r="A75" s="138"/>
      <c r="B75" s="44"/>
      <c r="C75" s="44"/>
      <c r="D75" s="44" t="s">
        <v>70</v>
      </c>
      <c r="E75" s="45">
        <v>2</v>
      </c>
      <c r="F75" s="109" t="s">
        <v>13</v>
      </c>
      <c r="G75" s="40">
        <v>200</v>
      </c>
      <c r="H75" s="95">
        <f t="shared" si="10"/>
        <v>400</v>
      </c>
      <c r="I75" s="40">
        <f>H75/I$20</f>
        <v>1.5929908403026681E-2</v>
      </c>
    </row>
    <row r="76" spans="1:9" s="112" customFormat="1" hidden="1" x14ac:dyDescent="0.2">
      <c r="A76" s="138"/>
      <c r="B76" s="44"/>
      <c r="C76" s="44"/>
      <c r="D76" s="44" t="s">
        <v>174</v>
      </c>
      <c r="E76" s="45">
        <v>0</v>
      </c>
      <c r="F76" s="109" t="s">
        <v>54</v>
      </c>
      <c r="G76" s="40">
        <v>5000</v>
      </c>
      <c r="H76" s="95">
        <f t="shared" si="10"/>
        <v>0</v>
      </c>
      <c r="I76" s="40">
        <f>H76/I$20</f>
        <v>0</v>
      </c>
    </row>
    <row r="77" spans="1:9" s="112" customFormat="1" ht="7.15" customHeight="1" x14ac:dyDescent="0.2">
      <c r="A77" s="138"/>
      <c r="B77" s="44"/>
      <c r="C77" s="44"/>
      <c r="D77" s="44"/>
      <c r="E77" s="45"/>
      <c r="F77" s="109"/>
      <c r="G77" s="40"/>
      <c r="H77" s="95"/>
      <c r="I77" s="40"/>
    </row>
    <row r="78" spans="1:9" s="119" customFormat="1" x14ac:dyDescent="0.2">
      <c r="A78" s="150">
        <v>11</v>
      </c>
      <c r="B78" s="113"/>
      <c r="C78" s="113" t="s">
        <v>22</v>
      </c>
      <c r="D78" s="113"/>
      <c r="E78" s="114"/>
      <c r="F78" s="115"/>
      <c r="G78" s="116"/>
      <c r="H78" s="117">
        <f>SUM(H79:H81)</f>
        <v>0</v>
      </c>
      <c r="I78" s="116">
        <f>H78/I$20</f>
        <v>0</v>
      </c>
    </row>
    <row r="79" spans="1:9" s="112" customFormat="1" hidden="1" x14ac:dyDescent="0.2">
      <c r="A79" s="138"/>
      <c r="B79" s="44"/>
      <c r="C79" s="44"/>
      <c r="D79" s="44" t="s">
        <v>69</v>
      </c>
      <c r="E79" s="45">
        <v>0</v>
      </c>
      <c r="F79" s="109" t="s">
        <v>54</v>
      </c>
      <c r="G79" s="40">
        <v>50000</v>
      </c>
      <c r="H79" s="95">
        <f>E79*G79</f>
        <v>0</v>
      </c>
      <c r="I79" s="40">
        <f>H79/I$20</f>
        <v>0</v>
      </c>
    </row>
    <row r="80" spans="1:9" s="112" customFormat="1" hidden="1" x14ac:dyDescent="0.2">
      <c r="A80" s="138"/>
      <c r="B80" s="44"/>
      <c r="C80" s="44"/>
      <c r="D80" s="44" t="s">
        <v>214</v>
      </c>
      <c r="E80" s="45">
        <v>0</v>
      </c>
      <c r="F80" s="109" t="s">
        <v>54</v>
      </c>
      <c r="G80" s="40">
        <v>100000</v>
      </c>
      <c r="H80" s="95">
        <f>E80*G80</f>
        <v>0</v>
      </c>
      <c r="I80" s="40">
        <f>H80/I$20</f>
        <v>0</v>
      </c>
    </row>
    <row r="81" spans="1:9" s="112" customFormat="1" ht="7.15" customHeight="1" x14ac:dyDescent="0.2">
      <c r="A81" s="138"/>
      <c r="B81" s="44"/>
      <c r="C81" s="44"/>
      <c r="D81" s="44"/>
      <c r="E81" s="45"/>
      <c r="F81" s="109"/>
      <c r="G81" s="40"/>
      <c r="H81" s="95"/>
      <c r="I81" s="40"/>
    </row>
    <row r="82" spans="1:9" s="119" customFormat="1" x14ac:dyDescent="0.2">
      <c r="A82" s="150">
        <v>12</v>
      </c>
      <c r="B82" s="113"/>
      <c r="C82" s="113" t="s">
        <v>23</v>
      </c>
      <c r="D82" s="113"/>
      <c r="E82" s="114"/>
      <c r="F82" s="115"/>
      <c r="G82" s="116"/>
      <c r="H82" s="117">
        <f>SUM(H83:H84)</f>
        <v>0</v>
      </c>
      <c r="I82" s="116">
        <f>H82/I$20</f>
        <v>0</v>
      </c>
    </row>
    <row r="83" spans="1:9" s="112" customFormat="1" x14ac:dyDescent="0.2">
      <c r="A83" s="138"/>
      <c r="B83" s="44"/>
      <c r="C83" s="44"/>
      <c r="D83" s="44"/>
      <c r="E83" s="45"/>
      <c r="F83" s="109"/>
      <c r="G83" s="40"/>
      <c r="H83" s="95">
        <f>E83*G83</f>
        <v>0</v>
      </c>
      <c r="I83" s="40">
        <f>H83/I$20</f>
        <v>0</v>
      </c>
    </row>
    <row r="84" spans="1:9" s="112" customFormat="1" ht="7.15" customHeight="1" x14ac:dyDescent="0.2">
      <c r="A84" s="138"/>
      <c r="B84" s="44"/>
      <c r="C84" s="44"/>
      <c r="D84" s="44"/>
      <c r="E84" s="45"/>
      <c r="F84" s="109"/>
      <c r="G84" s="40"/>
      <c r="H84" s="95"/>
      <c r="I84" s="40"/>
    </row>
    <row r="85" spans="1:9" s="119" customFormat="1" x14ac:dyDescent="0.2">
      <c r="A85" s="150">
        <v>13</v>
      </c>
      <c r="B85" s="113"/>
      <c r="C85" s="113" t="s">
        <v>24</v>
      </c>
      <c r="D85" s="113"/>
      <c r="E85" s="114"/>
      <c r="F85" s="115"/>
      <c r="G85" s="116"/>
      <c r="H85" s="117">
        <f>SUM(H86:H88)</f>
        <v>0</v>
      </c>
      <c r="I85" s="116">
        <f>H85/I$20</f>
        <v>0</v>
      </c>
    </row>
    <row r="86" spans="1:9" s="112" customFormat="1" hidden="1" x14ac:dyDescent="0.2">
      <c r="A86" s="138"/>
      <c r="B86" s="44"/>
      <c r="C86" s="44"/>
      <c r="D86" s="47" t="s">
        <v>161</v>
      </c>
      <c r="E86" s="45">
        <v>0</v>
      </c>
      <c r="F86" s="109" t="s">
        <v>200</v>
      </c>
      <c r="G86" s="40">
        <v>150000</v>
      </c>
      <c r="H86" s="95">
        <f t="shared" ref="H86" si="11">E86*G86</f>
        <v>0</v>
      </c>
      <c r="I86" s="40" t="e">
        <f>H86/#REF!</f>
        <v>#REF!</v>
      </c>
    </row>
    <row r="87" spans="1:9" s="112" customFormat="1" x14ac:dyDescent="0.2">
      <c r="A87" s="138"/>
      <c r="B87" s="44"/>
      <c r="C87" s="44"/>
      <c r="D87" s="44"/>
      <c r="E87" s="45"/>
      <c r="F87" s="109"/>
      <c r="G87" s="40"/>
      <c r="H87" s="95">
        <f>E87*G87</f>
        <v>0</v>
      </c>
      <c r="I87" s="40">
        <f>H87/I$20</f>
        <v>0</v>
      </c>
    </row>
    <row r="88" spans="1:9" s="112" customFormat="1" ht="7.15" customHeight="1" x14ac:dyDescent="0.2">
      <c r="A88" s="138"/>
      <c r="B88" s="44"/>
      <c r="C88" s="44"/>
      <c r="D88" s="44"/>
      <c r="E88" s="45"/>
      <c r="F88" s="109"/>
      <c r="G88" s="40"/>
      <c r="H88" s="95"/>
      <c r="I88" s="40"/>
    </row>
    <row r="89" spans="1:9" s="119" customFormat="1" x14ac:dyDescent="0.2">
      <c r="A89" s="150">
        <v>14</v>
      </c>
      <c r="B89" s="113"/>
      <c r="C89" s="113" t="s">
        <v>25</v>
      </c>
      <c r="D89" s="113"/>
      <c r="E89" s="114"/>
      <c r="F89" s="115"/>
      <c r="G89" s="116"/>
      <c r="H89" s="117">
        <f>SUM(H90:H92)</f>
        <v>55000</v>
      </c>
      <c r="I89" s="116">
        <f>H89/I$20</f>
        <v>2.190362405416169</v>
      </c>
    </row>
    <row r="90" spans="1:9" s="112" customFormat="1" x14ac:dyDescent="0.2">
      <c r="A90" s="138"/>
      <c r="B90" s="44"/>
      <c r="C90" s="44"/>
      <c r="D90" s="44" t="s">
        <v>166</v>
      </c>
      <c r="E90" s="45">
        <v>2</v>
      </c>
      <c r="F90" s="109" t="s">
        <v>94</v>
      </c>
      <c r="G90" s="40">
        <v>27500</v>
      </c>
      <c r="H90" s="95">
        <f>E90*G90</f>
        <v>55000</v>
      </c>
      <c r="I90" s="40" t="e">
        <f>H90/#REF!</f>
        <v>#REF!</v>
      </c>
    </row>
    <row r="91" spans="1:9" s="112" customFormat="1" hidden="1" x14ac:dyDescent="0.2">
      <c r="A91" s="138"/>
      <c r="B91" s="44"/>
      <c r="C91" s="44"/>
      <c r="D91" s="44" t="s">
        <v>160</v>
      </c>
      <c r="E91" s="45">
        <v>0</v>
      </c>
      <c r="F91" s="109" t="s">
        <v>13</v>
      </c>
      <c r="G91" s="40">
        <v>35000</v>
      </c>
      <c r="H91" s="95">
        <f>E91*G91</f>
        <v>0</v>
      </c>
      <c r="I91" s="40" t="e">
        <f>H91/#REF!</f>
        <v>#REF!</v>
      </c>
    </row>
    <row r="92" spans="1:9" s="112" customFormat="1" ht="7.15" customHeight="1" x14ac:dyDescent="0.2">
      <c r="A92" s="138"/>
      <c r="B92" s="44"/>
      <c r="C92" s="44"/>
      <c r="D92" s="44"/>
      <c r="E92" s="45"/>
      <c r="F92" s="109"/>
      <c r="G92" s="40"/>
      <c r="H92" s="95"/>
      <c r="I92" s="40"/>
    </row>
    <row r="93" spans="1:9" s="119" customFormat="1" x14ac:dyDescent="0.2">
      <c r="A93" s="150">
        <v>15</v>
      </c>
      <c r="B93" s="113"/>
      <c r="C93" s="113" t="s">
        <v>26</v>
      </c>
      <c r="D93" s="113"/>
      <c r="E93" s="114"/>
      <c r="F93" s="115"/>
      <c r="G93" s="116"/>
      <c r="H93" s="117">
        <f>SUM(H94:H108)</f>
        <v>213435</v>
      </c>
      <c r="I93" s="116">
        <f>H93/I$20</f>
        <v>8.5</v>
      </c>
    </row>
    <row r="94" spans="1:9" s="112" customFormat="1" x14ac:dyDescent="0.2">
      <c r="A94" s="138"/>
      <c r="B94" s="44"/>
      <c r="C94" s="44"/>
      <c r="D94" s="44" t="s">
        <v>28</v>
      </c>
      <c r="E94" s="45"/>
      <c r="F94" s="109"/>
      <c r="G94" s="40"/>
      <c r="H94" s="95">
        <f>E94*G94</f>
        <v>0</v>
      </c>
      <c r="I94" s="40">
        <f>H94/I$20</f>
        <v>0</v>
      </c>
    </row>
    <row r="95" spans="1:9" s="112" customFormat="1" hidden="1" x14ac:dyDescent="0.2">
      <c r="A95" s="138"/>
      <c r="B95" s="44"/>
      <c r="C95" s="44"/>
      <c r="D95" s="108" t="s">
        <v>167</v>
      </c>
      <c r="E95" s="45"/>
      <c r="F95" s="109" t="s">
        <v>13</v>
      </c>
      <c r="G95" s="40">
        <v>26000</v>
      </c>
      <c r="H95" s="95">
        <f t="shared" ref="H95:H103" si="12">E95*G95</f>
        <v>0</v>
      </c>
      <c r="I95" s="40">
        <f t="shared" ref="I95:I103" si="13">H95/I$20</f>
        <v>0</v>
      </c>
    </row>
    <row r="96" spans="1:9" s="112" customFormat="1" hidden="1" x14ac:dyDescent="0.2">
      <c r="A96" s="138"/>
      <c r="B96" s="44"/>
      <c r="C96" s="44"/>
      <c r="D96" s="108" t="s">
        <v>168</v>
      </c>
      <c r="E96" s="45"/>
      <c r="F96" s="109" t="s">
        <v>13</v>
      </c>
      <c r="G96" s="40">
        <v>35000</v>
      </c>
      <c r="H96" s="95">
        <f t="shared" si="12"/>
        <v>0</v>
      </c>
      <c r="I96" s="40">
        <f t="shared" si="13"/>
        <v>0</v>
      </c>
    </row>
    <row r="97" spans="1:9" s="112" customFormat="1" hidden="1" x14ac:dyDescent="0.2">
      <c r="A97" s="138"/>
      <c r="B97" s="44"/>
      <c r="C97" s="44"/>
      <c r="D97" s="108" t="s">
        <v>199</v>
      </c>
      <c r="E97" s="45"/>
      <c r="F97" s="109" t="s">
        <v>13</v>
      </c>
      <c r="G97" s="40">
        <v>35000</v>
      </c>
      <c r="H97" s="95">
        <f t="shared" si="12"/>
        <v>0</v>
      </c>
      <c r="I97" s="40">
        <f t="shared" si="13"/>
        <v>0</v>
      </c>
    </row>
    <row r="98" spans="1:9" s="112" customFormat="1" hidden="1" x14ac:dyDescent="0.2">
      <c r="A98" s="138"/>
      <c r="B98" s="44"/>
      <c r="C98" s="44"/>
      <c r="D98" s="108" t="s">
        <v>169</v>
      </c>
      <c r="E98" s="45"/>
      <c r="F98" s="109" t="s">
        <v>13</v>
      </c>
      <c r="G98" s="40">
        <v>25000</v>
      </c>
      <c r="H98" s="95">
        <f t="shared" si="12"/>
        <v>0</v>
      </c>
      <c r="I98" s="40">
        <f t="shared" si="13"/>
        <v>0</v>
      </c>
    </row>
    <row r="99" spans="1:9" s="112" customFormat="1" hidden="1" x14ac:dyDescent="0.2">
      <c r="A99" s="138"/>
      <c r="B99" s="44"/>
      <c r="C99" s="44"/>
      <c r="D99" s="108" t="s">
        <v>170</v>
      </c>
      <c r="E99" s="45"/>
      <c r="F99" s="109" t="s">
        <v>13</v>
      </c>
      <c r="G99" s="40">
        <v>6500</v>
      </c>
      <c r="H99" s="95">
        <f t="shared" si="12"/>
        <v>0</v>
      </c>
      <c r="I99" s="40">
        <f t="shared" si="13"/>
        <v>0</v>
      </c>
    </row>
    <row r="100" spans="1:9" s="112" customFormat="1" x14ac:dyDescent="0.2">
      <c r="A100" s="138"/>
      <c r="B100" s="44"/>
      <c r="C100" s="44"/>
      <c r="D100" s="108" t="s">
        <v>171</v>
      </c>
      <c r="E100" s="45">
        <f>I20</f>
        <v>25110</v>
      </c>
      <c r="F100" s="109" t="s">
        <v>10</v>
      </c>
      <c r="G100" s="40">
        <v>1.5</v>
      </c>
      <c r="H100" s="95">
        <f t="shared" si="12"/>
        <v>37665</v>
      </c>
      <c r="I100" s="40">
        <f t="shared" si="13"/>
        <v>1.5</v>
      </c>
    </row>
    <row r="101" spans="1:9" s="112" customFormat="1" hidden="1" x14ac:dyDescent="0.2">
      <c r="A101" s="138"/>
      <c r="B101" s="44"/>
      <c r="C101" s="44"/>
      <c r="D101" s="108" t="s">
        <v>178</v>
      </c>
      <c r="E101" s="45"/>
      <c r="F101" s="109" t="s">
        <v>213</v>
      </c>
      <c r="G101" s="40"/>
      <c r="H101" s="95">
        <f t="shared" si="12"/>
        <v>0</v>
      </c>
      <c r="I101" s="40">
        <f t="shared" si="13"/>
        <v>0</v>
      </c>
    </row>
    <row r="102" spans="1:9" s="112" customFormat="1" x14ac:dyDescent="0.2">
      <c r="A102" s="138"/>
      <c r="B102" s="44"/>
      <c r="C102" s="44"/>
      <c r="D102" s="108" t="s">
        <v>43</v>
      </c>
      <c r="E102" s="45">
        <f>E100</f>
        <v>25110</v>
      </c>
      <c r="F102" s="109" t="s">
        <v>10</v>
      </c>
      <c r="G102" s="40">
        <v>0.4</v>
      </c>
      <c r="H102" s="95">
        <f t="shared" si="12"/>
        <v>10044</v>
      </c>
      <c r="I102" s="40">
        <f t="shared" si="13"/>
        <v>0.4</v>
      </c>
    </row>
    <row r="103" spans="1:9" s="112" customFormat="1" hidden="1" x14ac:dyDescent="0.2">
      <c r="A103" s="138"/>
      <c r="B103" s="44"/>
      <c r="C103" s="44"/>
      <c r="D103" s="108" t="s">
        <v>172</v>
      </c>
      <c r="E103" s="45"/>
      <c r="F103" s="109" t="s">
        <v>13</v>
      </c>
      <c r="G103" s="40">
        <v>6500</v>
      </c>
      <c r="H103" s="95">
        <f t="shared" si="12"/>
        <v>0</v>
      </c>
      <c r="I103" s="40">
        <f t="shared" si="13"/>
        <v>0</v>
      </c>
    </row>
    <row r="104" spans="1:9" s="112" customFormat="1" x14ac:dyDescent="0.2">
      <c r="A104" s="138"/>
      <c r="B104" s="44"/>
      <c r="C104" s="44"/>
      <c r="D104" s="44" t="s">
        <v>27</v>
      </c>
      <c r="E104" s="45">
        <f>I20</f>
        <v>25110</v>
      </c>
      <c r="F104" s="109" t="s">
        <v>10</v>
      </c>
      <c r="G104" s="40">
        <v>1.85</v>
      </c>
      <c r="H104" s="95">
        <f>E104*G104</f>
        <v>46453.5</v>
      </c>
      <c r="I104" s="40">
        <f>H104/I$20</f>
        <v>1.85</v>
      </c>
    </row>
    <row r="105" spans="1:9" s="112" customFormat="1" x14ac:dyDescent="0.2">
      <c r="A105" s="138"/>
      <c r="B105" s="44"/>
      <c r="C105" s="44"/>
      <c r="D105" s="44" t="s">
        <v>105</v>
      </c>
      <c r="E105" s="45">
        <f>I20</f>
        <v>25110</v>
      </c>
      <c r="F105" s="109" t="s">
        <v>10</v>
      </c>
      <c r="G105" s="40">
        <v>3.75</v>
      </c>
      <c r="H105" s="95">
        <f>E105*G105</f>
        <v>94162.5</v>
      </c>
      <c r="I105" s="40">
        <f>H105/I$20</f>
        <v>3.75</v>
      </c>
    </row>
    <row r="106" spans="1:9" s="112" customFormat="1" x14ac:dyDescent="0.2">
      <c r="A106" s="138"/>
      <c r="B106" s="44"/>
      <c r="C106" s="44"/>
      <c r="D106" s="44" t="s">
        <v>50</v>
      </c>
      <c r="E106" s="45">
        <f>I20</f>
        <v>25110</v>
      </c>
      <c r="F106" s="109" t="s">
        <v>10</v>
      </c>
      <c r="G106" s="40">
        <v>1</v>
      </c>
      <c r="H106" s="95">
        <f>E106*G106</f>
        <v>25110</v>
      </c>
      <c r="I106" s="40">
        <f>H106/I$20</f>
        <v>1</v>
      </c>
    </row>
    <row r="107" spans="1:9" s="112" customFormat="1" x14ac:dyDescent="0.2">
      <c r="A107" s="138"/>
      <c r="B107" s="44"/>
      <c r="C107" s="44"/>
      <c r="D107" s="44" t="s">
        <v>179</v>
      </c>
      <c r="E107" s="45"/>
      <c r="F107" s="109" t="s">
        <v>54</v>
      </c>
      <c r="G107" s="40">
        <v>15000</v>
      </c>
      <c r="H107" s="95">
        <f>E107*G107</f>
        <v>0</v>
      </c>
      <c r="I107" s="40">
        <f>H107/I$20</f>
        <v>0</v>
      </c>
    </row>
    <row r="108" spans="1:9" s="112" customFormat="1" ht="6.6" customHeight="1" x14ac:dyDescent="0.2">
      <c r="A108" s="138"/>
      <c r="B108" s="44"/>
      <c r="C108" s="44"/>
      <c r="D108" s="44"/>
      <c r="E108" s="45"/>
      <c r="F108" s="109"/>
      <c r="G108" s="40"/>
      <c r="H108" s="95"/>
      <c r="I108" s="40"/>
    </row>
    <row r="109" spans="1:9" s="119" customFormat="1" x14ac:dyDescent="0.2">
      <c r="A109" s="150">
        <v>16</v>
      </c>
      <c r="B109" s="113"/>
      <c r="C109" s="113" t="s">
        <v>29</v>
      </c>
      <c r="D109" s="113"/>
      <c r="E109" s="114"/>
      <c r="F109" s="115"/>
      <c r="G109" s="116"/>
      <c r="H109" s="117">
        <f>SUM(H110:H114)</f>
        <v>109228.5</v>
      </c>
      <c r="I109" s="116">
        <f>H109/I$20</f>
        <v>4.3499999999999996</v>
      </c>
    </row>
    <row r="110" spans="1:9" s="112" customFormat="1" x14ac:dyDescent="0.2">
      <c r="A110" s="138"/>
      <c r="B110" s="44"/>
      <c r="C110" s="44"/>
      <c r="D110" s="44" t="s">
        <v>175</v>
      </c>
      <c r="E110" s="45">
        <f>+I20</f>
        <v>25110</v>
      </c>
      <c r="F110" s="109" t="s">
        <v>10</v>
      </c>
      <c r="G110" s="40">
        <v>2</v>
      </c>
      <c r="H110" s="95">
        <f>E110*G110</f>
        <v>50220</v>
      </c>
      <c r="I110" s="40">
        <f>H110/I$20</f>
        <v>2</v>
      </c>
    </row>
    <row r="111" spans="1:9" s="112" customFormat="1" x14ac:dyDescent="0.2">
      <c r="A111" s="138"/>
      <c r="B111" s="44"/>
      <c r="C111" s="44"/>
      <c r="D111" s="44" t="s">
        <v>180</v>
      </c>
      <c r="E111" s="45">
        <f>E110</f>
        <v>25110</v>
      </c>
      <c r="F111" s="109" t="s">
        <v>10</v>
      </c>
      <c r="G111" s="40">
        <v>1.5</v>
      </c>
      <c r="H111" s="95">
        <f>E111*G111</f>
        <v>37665</v>
      </c>
      <c r="I111" s="40">
        <f>H111/I$20</f>
        <v>1.5</v>
      </c>
    </row>
    <row r="112" spans="1:9" s="112" customFormat="1" x14ac:dyDescent="0.2">
      <c r="A112" s="138"/>
      <c r="B112" s="44"/>
      <c r="C112" s="44"/>
      <c r="D112" s="44" t="s">
        <v>102</v>
      </c>
      <c r="E112" s="45">
        <f>E111</f>
        <v>25110</v>
      </c>
      <c r="F112" s="109" t="s">
        <v>10</v>
      </c>
      <c r="G112" s="40">
        <v>0.5</v>
      </c>
      <c r="H112" s="95">
        <f t="shared" ref="H112:H113" si="14">E112*G112</f>
        <v>12555</v>
      </c>
      <c r="I112" s="40">
        <f t="shared" ref="I112:I113" si="15">H112/I$20</f>
        <v>0.5</v>
      </c>
    </row>
    <row r="113" spans="1:9" s="112" customFormat="1" x14ac:dyDescent="0.2">
      <c r="A113" s="138"/>
      <c r="B113" s="44"/>
      <c r="C113" s="44"/>
      <c r="D113" s="44" t="s">
        <v>176</v>
      </c>
      <c r="E113" s="45">
        <f>E112</f>
        <v>25110</v>
      </c>
      <c r="F113" s="109" t="s">
        <v>10</v>
      </c>
      <c r="G113" s="40">
        <v>0.35</v>
      </c>
      <c r="H113" s="95">
        <f t="shared" si="14"/>
        <v>8788.5</v>
      </c>
      <c r="I113" s="40">
        <f t="shared" si="15"/>
        <v>0.35</v>
      </c>
    </row>
    <row r="114" spans="1:9" ht="7.15" customHeight="1" x14ac:dyDescent="0.2">
      <c r="A114" s="137"/>
      <c r="B114" s="27"/>
      <c r="C114" s="27"/>
      <c r="D114" s="27"/>
      <c r="E114" s="28"/>
      <c r="F114" s="29"/>
      <c r="G114" s="30"/>
      <c r="H114" s="31"/>
      <c r="I114" s="30"/>
    </row>
    <row r="115" spans="1:9" x14ac:dyDescent="0.2">
      <c r="A115" s="139"/>
      <c r="B115" s="92"/>
      <c r="C115" s="140" t="s">
        <v>37</v>
      </c>
      <c r="D115" s="140"/>
      <c r="E115" s="141"/>
      <c r="F115" s="142"/>
      <c r="G115" s="143"/>
      <c r="H115" s="144">
        <f>SUM(H24:H114)-H32-H41-H44-H48-H52-H63-H67-H72-H78-H82-H85-H89-H93-H109</f>
        <v>2787026</v>
      </c>
      <c r="I115" s="143">
        <f>H115/I20</f>
        <v>110.9926722421346</v>
      </c>
    </row>
    <row r="116" spans="1:9" x14ac:dyDescent="0.2">
      <c r="A116" s="137"/>
      <c r="B116" s="27"/>
      <c r="C116" s="27"/>
      <c r="D116" s="145"/>
      <c r="E116" s="146"/>
      <c r="F116" s="147"/>
      <c r="G116" s="148"/>
      <c r="H116" s="149"/>
      <c r="I116" s="148"/>
    </row>
  </sheetData>
  <mergeCells count="4">
    <mergeCell ref="B9:I9"/>
    <mergeCell ref="A14:I14"/>
    <mergeCell ref="C17:D17"/>
    <mergeCell ref="B7:I7"/>
  </mergeCells>
  <pageMargins left="0.7" right="0.7" top="0.75" bottom="0.75" header="0.3" footer="0.3"/>
  <pageSetup scale="7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4:L93"/>
  <sheetViews>
    <sheetView view="pageBreakPreview" topLeftCell="A34" zoomScaleNormal="90" zoomScaleSheetLayoutView="100" zoomScalePageLayoutView="130" workbookViewId="0">
      <selection activeCell="E34" sqref="E34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1.28515625" style="7" bestFit="1" customWidth="1"/>
    <col min="6" max="6" width="9.140625" style="7"/>
    <col min="7" max="7" width="15.140625" style="9" bestFit="1" customWidth="1"/>
    <col min="8" max="8" width="17" style="7" bestFit="1" customWidth="1"/>
    <col min="9" max="9" width="11.42578125" style="7" customWidth="1"/>
    <col min="10" max="10" width="12.28515625" style="6" bestFit="1" customWidth="1"/>
    <col min="11" max="11" width="11.28515625" style="7" bestFit="1" customWidth="1"/>
    <col min="12" max="13" width="10.28515625" style="7" bestFit="1" customWidth="1"/>
    <col min="14" max="256" width="9.140625" style="7"/>
    <col min="257" max="257" width="4.7109375" style="7" customWidth="1"/>
    <col min="258" max="259" width="3.7109375" style="7" customWidth="1"/>
    <col min="260" max="260" width="39.140625" style="7" customWidth="1"/>
    <col min="261" max="261" width="11.28515625" style="7" bestFit="1" customWidth="1"/>
    <col min="262" max="262" width="9.140625" style="7"/>
    <col min="263" max="263" width="15.140625" style="7" bestFit="1" customWidth="1"/>
    <col min="264" max="264" width="17" style="7" bestFit="1" customWidth="1"/>
    <col min="265" max="265" width="11.42578125" style="7" customWidth="1"/>
    <col min="266" max="266" width="12.28515625" style="7" bestFit="1" customWidth="1"/>
    <col min="267" max="267" width="11.28515625" style="7" bestFit="1" customWidth="1"/>
    <col min="268" max="269" width="10.28515625" style="7" bestFit="1" customWidth="1"/>
    <col min="270" max="512" width="9.140625" style="7"/>
    <col min="513" max="513" width="4.7109375" style="7" customWidth="1"/>
    <col min="514" max="515" width="3.7109375" style="7" customWidth="1"/>
    <col min="516" max="516" width="39.140625" style="7" customWidth="1"/>
    <col min="517" max="517" width="11.28515625" style="7" bestFit="1" customWidth="1"/>
    <col min="518" max="518" width="9.140625" style="7"/>
    <col min="519" max="519" width="15.140625" style="7" bestFit="1" customWidth="1"/>
    <col min="520" max="520" width="17" style="7" bestFit="1" customWidth="1"/>
    <col min="521" max="521" width="11.42578125" style="7" customWidth="1"/>
    <col min="522" max="522" width="12.28515625" style="7" bestFit="1" customWidth="1"/>
    <col min="523" max="523" width="11.28515625" style="7" bestFit="1" customWidth="1"/>
    <col min="524" max="525" width="10.28515625" style="7" bestFit="1" customWidth="1"/>
    <col min="526" max="768" width="9.140625" style="7"/>
    <col min="769" max="769" width="4.7109375" style="7" customWidth="1"/>
    <col min="770" max="771" width="3.7109375" style="7" customWidth="1"/>
    <col min="772" max="772" width="39.140625" style="7" customWidth="1"/>
    <col min="773" max="773" width="11.28515625" style="7" bestFit="1" customWidth="1"/>
    <col min="774" max="774" width="9.140625" style="7"/>
    <col min="775" max="775" width="15.140625" style="7" bestFit="1" customWidth="1"/>
    <col min="776" max="776" width="17" style="7" bestFit="1" customWidth="1"/>
    <col min="777" max="777" width="11.42578125" style="7" customWidth="1"/>
    <col min="778" max="778" width="12.28515625" style="7" bestFit="1" customWidth="1"/>
    <col min="779" max="779" width="11.28515625" style="7" bestFit="1" customWidth="1"/>
    <col min="780" max="781" width="10.28515625" style="7" bestFit="1" customWidth="1"/>
    <col min="782" max="1024" width="9.140625" style="7"/>
    <col min="1025" max="1025" width="4.7109375" style="7" customWidth="1"/>
    <col min="1026" max="1027" width="3.7109375" style="7" customWidth="1"/>
    <col min="1028" max="1028" width="39.140625" style="7" customWidth="1"/>
    <col min="1029" max="1029" width="11.28515625" style="7" bestFit="1" customWidth="1"/>
    <col min="1030" max="1030" width="9.140625" style="7"/>
    <col min="1031" max="1031" width="15.140625" style="7" bestFit="1" customWidth="1"/>
    <col min="1032" max="1032" width="17" style="7" bestFit="1" customWidth="1"/>
    <col min="1033" max="1033" width="11.42578125" style="7" customWidth="1"/>
    <col min="1034" max="1034" width="12.28515625" style="7" bestFit="1" customWidth="1"/>
    <col min="1035" max="1035" width="11.28515625" style="7" bestFit="1" customWidth="1"/>
    <col min="1036" max="1037" width="10.28515625" style="7" bestFit="1" customWidth="1"/>
    <col min="1038" max="1280" width="9.140625" style="7"/>
    <col min="1281" max="1281" width="4.7109375" style="7" customWidth="1"/>
    <col min="1282" max="1283" width="3.7109375" style="7" customWidth="1"/>
    <col min="1284" max="1284" width="39.140625" style="7" customWidth="1"/>
    <col min="1285" max="1285" width="11.28515625" style="7" bestFit="1" customWidth="1"/>
    <col min="1286" max="1286" width="9.140625" style="7"/>
    <col min="1287" max="1287" width="15.140625" style="7" bestFit="1" customWidth="1"/>
    <col min="1288" max="1288" width="17" style="7" bestFit="1" customWidth="1"/>
    <col min="1289" max="1289" width="11.42578125" style="7" customWidth="1"/>
    <col min="1290" max="1290" width="12.28515625" style="7" bestFit="1" customWidth="1"/>
    <col min="1291" max="1291" width="11.28515625" style="7" bestFit="1" customWidth="1"/>
    <col min="1292" max="1293" width="10.28515625" style="7" bestFit="1" customWidth="1"/>
    <col min="1294" max="1536" width="9.140625" style="7"/>
    <col min="1537" max="1537" width="4.7109375" style="7" customWidth="1"/>
    <col min="1538" max="1539" width="3.7109375" style="7" customWidth="1"/>
    <col min="1540" max="1540" width="39.140625" style="7" customWidth="1"/>
    <col min="1541" max="1541" width="11.28515625" style="7" bestFit="1" customWidth="1"/>
    <col min="1542" max="1542" width="9.140625" style="7"/>
    <col min="1543" max="1543" width="15.140625" style="7" bestFit="1" customWidth="1"/>
    <col min="1544" max="1544" width="17" style="7" bestFit="1" customWidth="1"/>
    <col min="1545" max="1545" width="11.42578125" style="7" customWidth="1"/>
    <col min="1546" max="1546" width="12.28515625" style="7" bestFit="1" customWidth="1"/>
    <col min="1547" max="1547" width="11.28515625" style="7" bestFit="1" customWidth="1"/>
    <col min="1548" max="1549" width="10.28515625" style="7" bestFit="1" customWidth="1"/>
    <col min="1550" max="1792" width="9.140625" style="7"/>
    <col min="1793" max="1793" width="4.7109375" style="7" customWidth="1"/>
    <col min="1794" max="1795" width="3.7109375" style="7" customWidth="1"/>
    <col min="1796" max="1796" width="39.140625" style="7" customWidth="1"/>
    <col min="1797" max="1797" width="11.28515625" style="7" bestFit="1" customWidth="1"/>
    <col min="1798" max="1798" width="9.140625" style="7"/>
    <col min="1799" max="1799" width="15.140625" style="7" bestFit="1" customWidth="1"/>
    <col min="1800" max="1800" width="17" style="7" bestFit="1" customWidth="1"/>
    <col min="1801" max="1801" width="11.42578125" style="7" customWidth="1"/>
    <col min="1802" max="1802" width="12.28515625" style="7" bestFit="1" customWidth="1"/>
    <col min="1803" max="1803" width="11.28515625" style="7" bestFit="1" customWidth="1"/>
    <col min="1804" max="1805" width="10.28515625" style="7" bestFit="1" customWidth="1"/>
    <col min="1806" max="2048" width="9.140625" style="7"/>
    <col min="2049" max="2049" width="4.7109375" style="7" customWidth="1"/>
    <col min="2050" max="2051" width="3.7109375" style="7" customWidth="1"/>
    <col min="2052" max="2052" width="39.140625" style="7" customWidth="1"/>
    <col min="2053" max="2053" width="11.28515625" style="7" bestFit="1" customWidth="1"/>
    <col min="2054" max="2054" width="9.140625" style="7"/>
    <col min="2055" max="2055" width="15.140625" style="7" bestFit="1" customWidth="1"/>
    <col min="2056" max="2056" width="17" style="7" bestFit="1" customWidth="1"/>
    <col min="2057" max="2057" width="11.42578125" style="7" customWidth="1"/>
    <col min="2058" max="2058" width="12.28515625" style="7" bestFit="1" customWidth="1"/>
    <col min="2059" max="2059" width="11.28515625" style="7" bestFit="1" customWidth="1"/>
    <col min="2060" max="2061" width="10.28515625" style="7" bestFit="1" customWidth="1"/>
    <col min="2062" max="2304" width="9.140625" style="7"/>
    <col min="2305" max="2305" width="4.7109375" style="7" customWidth="1"/>
    <col min="2306" max="2307" width="3.7109375" style="7" customWidth="1"/>
    <col min="2308" max="2308" width="39.140625" style="7" customWidth="1"/>
    <col min="2309" max="2309" width="11.28515625" style="7" bestFit="1" customWidth="1"/>
    <col min="2310" max="2310" width="9.140625" style="7"/>
    <col min="2311" max="2311" width="15.140625" style="7" bestFit="1" customWidth="1"/>
    <col min="2312" max="2312" width="17" style="7" bestFit="1" customWidth="1"/>
    <col min="2313" max="2313" width="11.42578125" style="7" customWidth="1"/>
    <col min="2314" max="2314" width="12.28515625" style="7" bestFit="1" customWidth="1"/>
    <col min="2315" max="2315" width="11.28515625" style="7" bestFit="1" customWidth="1"/>
    <col min="2316" max="2317" width="10.28515625" style="7" bestFit="1" customWidth="1"/>
    <col min="2318" max="2560" width="9.140625" style="7"/>
    <col min="2561" max="2561" width="4.7109375" style="7" customWidth="1"/>
    <col min="2562" max="2563" width="3.7109375" style="7" customWidth="1"/>
    <col min="2564" max="2564" width="39.140625" style="7" customWidth="1"/>
    <col min="2565" max="2565" width="11.28515625" style="7" bestFit="1" customWidth="1"/>
    <col min="2566" max="2566" width="9.140625" style="7"/>
    <col min="2567" max="2567" width="15.140625" style="7" bestFit="1" customWidth="1"/>
    <col min="2568" max="2568" width="17" style="7" bestFit="1" customWidth="1"/>
    <col min="2569" max="2569" width="11.42578125" style="7" customWidth="1"/>
    <col min="2570" max="2570" width="12.28515625" style="7" bestFit="1" customWidth="1"/>
    <col min="2571" max="2571" width="11.28515625" style="7" bestFit="1" customWidth="1"/>
    <col min="2572" max="2573" width="10.28515625" style="7" bestFit="1" customWidth="1"/>
    <col min="2574" max="2816" width="9.140625" style="7"/>
    <col min="2817" max="2817" width="4.7109375" style="7" customWidth="1"/>
    <col min="2818" max="2819" width="3.7109375" style="7" customWidth="1"/>
    <col min="2820" max="2820" width="39.140625" style="7" customWidth="1"/>
    <col min="2821" max="2821" width="11.28515625" style="7" bestFit="1" customWidth="1"/>
    <col min="2822" max="2822" width="9.140625" style="7"/>
    <col min="2823" max="2823" width="15.140625" style="7" bestFit="1" customWidth="1"/>
    <col min="2824" max="2824" width="17" style="7" bestFit="1" customWidth="1"/>
    <col min="2825" max="2825" width="11.42578125" style="7" customWidth="1"/>
    <col min="2826" max="2826" width="12.28515625" style="7" bestFit="1" customWidth="1"/>
    <col min="2827" max="2827" width="11.28515625" style="7" bestFit="1" customWidth="1"/>
    <col min="2828" max="2829" width="10.28515625" style="7" bestFit="1" customWidth="1"/>
    <col min="2830" max="3072" width="9.140625" style="7"/>
    <col min="3073" max="3073" width="4.7109375" style="7" customWidth="1"/>
    <col min="3074" max="3075" width="3.7109375" style="7" customWidth="1"/>
    <col min="3076" max="3076" width="39.140625" style="7" customWidth="1"/>
    <col min="3077" max="3077" width="11.28515625" style="7" bestFit="1" customWidth="1"/>
    <col min="3078" max="3078" width="9.140625" style="7"/>
    <col min="3079" max="3079" width="15.140625" style="7" bestFit="1" customWidth="1"/>
    <col min="3080" max="3080" width="17" style="7" bestFit="1" customWidth="1"/>
    <col min="3081" max="3081" width="11.42578125" style="7" customWidth="1"/>
    <col min="3082" max="3082" width="12.28515625" style="7" bestFit="1" customWidth="1"/>
    <col min="3083" max="3083" width="11.28515625" style="7" bestFit="1" customWidth="1"/>
    <col min="3084" max="3085" width="10.28515625" style="7" bestFit="1" customWidth="1"/>
    <col min="3086" max="3328" width="9.140625" style="7"/>
    <col min="3329" max="3329" width="4.7109375" style="7" customWidth="1"/>
    <col min="3330" max="3331" width="3.7109375" style="7" customWidth="1"/>
    <col min="3332" max="3332" width="39.140625" style="7" customWidth="1"/>
    <col min="3333" max="3333" width="11.28515625" style="7" bestFit="1" customWidth="1"/>
    <col min="3334" max="3334" width="9.140625" style="7"/>
    <col min="3335" max="3335" width="15.140625" style="7" bestFit="1" customWidth="1"/>
    <col min="3336" max="3336" width="17" style="7" bestFit="1" customWidth="1"/>
    <col min="3337" max="3337" width="11.42578125" style="7" customWidth="1"/>
    <col min="3338" max="3338" width="12.28515625" style="7" bestFit="1" customWidth="1"/>
    <col min="3339" max="3339" width="11.28515625" style="7" bestFit="1" customWidth="1"/>
    <col min="3340" max="3341" width="10.28515625" style="7" bestFit="1" customWidth="1"/>
    <col min="3342" max="3584" width="9.140625" style="7"/>
    <col min="3585" max="3585" width="4.7109375" style="7" customWidth="1"/>
    <col min="3586" max="3587" width="3.7109375" style="7" customWidth="1"/>
    <col min="3588" max="3588" width="39.140625" style="7" customWidth="1"/>
    <col min="3589" max="3589" width="11.28515625" style="7" bestFit="1" customWidth="1"/>
    <col min="3590" max="3590" width="9.140625" style="7"/>
    <col min="3591" max="3591" width="15.140625" style="7" bestFit="1" customWidth="1"/>
    <col min="3592" max="3592" width="17" style="7" bestFit="1" customWidth="1"/>
    <col min="3593" max="3593" width="11.42578125" style="7" customWidth="1"/>
    <col min="3594" max="3594" width="12.28515625" style="7" bestFit="1" customWidth="1"/>
    <col min="3595" max="3595" width="11.28515625" style="7" bestFit="1" customWidth="1"/>
    <col min="3596" max="3597" width="10.28515625" style="7" bestFit="1" customWidth="1"/>
    <col min="3598" max="3840" width="9.140625" style="7"/>
    <col min="3841" max="3841" width="4.7109375" style="7" customWidth="1"/>
    <col min="3842" max="3843" width="3.7109375" style="7" customWidth="1"/>
    <col min="3844" max="3844" width="39.140625" style="7" customWidth="1"/>
    <col min="3845" max="3845" width="11.28515625" style="7" bestFit="1" customWidth="1"/>
    <col min="3846" max="3846" width="9.140625" style="7"/>
    <col min="3847" max="3847" width="15.140625" style="7" bestFit="1" customWidth="1"/>
    <col min="3848" max="3848" width="17" style="7" bestFit="1" customWidth="1"/>
    <col min="3849" max="3849" width="11.42578125" style="7" customWidth="1"/>
    <col min="3850" max="3850" width="12.28515625" style="7" bestFit="1" customWidth="1"/>
    <col min="3851" max="3851" width="11.28515625" style="7" bestFit="1" customWidth="1"/>
    <col min="3852" max="3853" width="10.28515625" style="7" bestFit="1" customWidth="1"/>
    <col min="3854" max="4096" width="9.140625" style="7"/>
    <col min="4097" max="4097" width="4.7109375" style="7" customWidth="1"/>
    <col min="4098" max="4099" width="3.7109375" style="7" customWidth="1"/>
    <col min="4100" max="4100" width="39.140625" style="7" customWidth="1"/>
    <col min="4101" max="4101" width="11.28515625" style="7" bestFit="1" customWidth="1"/>
    <col min="4102" max="4102" width="9.140625" style="7"/>
    <col min="4103" max="4103" width="15.140625" style="7" bestFit="1" customWidth="1"/>
    <col min="4104" max="4104" width="17" style="7" bestFit="1" customWidth="1"/>
    <col min="4105" max="4105" width="11.42578125" style="7" customWidth="1"/>
    <col min="4106" max="4106" width="12.28515625" style="7" bestFit="1" customWidth="1"/>
    <col min="4107" max="4107" width="11.28515625" style="7" bestFit="1" customWidth="1"/>
    <col min="4108" max="4109" width="10.28515625" style="7" bestFit="1" customWidth="1"/>
    <col min="4110" max="4352" width="9.140625" style="7"/>
    <col min="4353" max="4353" width="4.7109375" style="7" customWidth="1"/>
    <col min="4354" max="4355" width="3.7109375" style="7" customWidth="1"/>
    <col min="4356" max="4356" width="39.140625" style="7" customWidth="1"/>
    <col min="4357" max="4357" width="11.28515625" style="7" bestFit="1" customWidth="1"/>
    <col min="4358" max="4358" width="9.140625" style="7"/>
    <col min="4359" max="4359" width="15.140625" style="7" bestFit="1" customWidth="1"/>
    <col min="4360" max="4360" width="17" style="7" bestFit="1" customWidth="1"/>
    <col min="4361" max="4361" width="11.42578125" style="7" customWidth="1"/>
    <col min="4362" max="4362" width="12.28515625" style="7" bestFit="1" customWidth="1"/>
    <col min="4363" max="4363" width="11.28515625" style="7" bestFit="1" customWidth="1"/>
    <col min="4364" max="4365" width="10.28515625" style="7" bestFit="1" customWidth="1"/>
    <col min="4366" max="4608" width="9.140625" style="7"/>
    <col min="4609" max="4609" width="4.7109375" style="7" customWidth="1"/>
    <col min="4610" max="4611" width="3.7109375" style="7" customWidth="1"/>
    <col min="4612" max="4612" width="39.140625" style="7" customWidth="1"/>
    <col min="4613" max="4613" width="11.28515625" style="7" bestFit="1" customWidth="1"/>
    <col min="4614" max="4614" width="9.140625" style="7"/>
    <col min="4615" max="4615" width="15.140625" style="7" bestFit="1" customWidth="1"/>
    <col min="4616" max="4616" width="17" style="7" bestFit="1" customWidth="1"/>
    <col min="4617" max="4617" width="11.42578125" style="7" customWidth="1"/>
    <col min="4618" max="4618" width="12.28515625" style="7" bestFit="1" customWidth="1"/>
    <col min="4619" max="4619" width="11.28515625" style="7" bestFit="1" customWidth="1"/>
    <col min="4620" max="4621" width="10.28515625" style="7" bestFit="1" customWidth="1"/>
    <col min="4622" max="4864" width="9.140625" style="7"/>
    <col min="4865" max="4865" width="4.7109375" style="7" customWidth="1"/>
    <col min="4866" max="4867" width="3.7109375" style="7" customWidth="1"/>
    <col min="4868" max="4868" width="39.140625" style="7" customWidth="1"/>
    <col min="4869" max="4869" width="11.28515625" style="7" bestFit="1" customWidth="1"/>
    <col min="4870" max="4870" width="9.140625" style="7"/>
    <col min="4871" max="4871" width="15.140625" style="7" bestFit="1" customWidth="1"/>
    <col min="4872" max="4872" width="17" style="7" bestFit="1" customWidth="1"/>
    <col min="4873" max="4873" width="11.42578125" style="7" customWidth="1"/>
    <col min="4874" max="4874" width="12.28515625" style="7" bestFit="1" customWidth="1"/>
    <col min="4875" max="4875" width="11.28515625" style="7" bestFit="1" customWidth="1"/>
    <col min="4876" max="4877" width="10.28515625" style="7" bestFit="1" customWidth="1"/>
    <col min="4878" max="5120" width="9.140625" style="7"/>
    <col min="5121" max="5121" width="4.7109375" style="7" customWidth="1"/>
    <col min="5122" max="5123" width="3.7109375" style="7" customWidth="1"/>
    <col min="5124" max="5124" width="39.140625" style="7" customWidth="1"/>
    <col min="5125" max="5125" width="11.28515625" style="7" bestFit="1" customWidth="1"/>
    <col min="5126" max="5126" width="9.140625" style="7"/>
    <col min="5127" max="5127" width="15.140625" style="7" bestFit="1" customWidth="1"/>
    <col min="5128" max="5128" width="17" style="7" bestFit="1" customWidth="1"/>
    <col min="5129" max="5129" width="11.42578125" style="7" customWidth="1"/>
    <col min="5130" max="5130" width="12.28515625" style="7" bestFit="1" customWidth="1"/>
    <col min="5131" max="5131" width="11.28515625" style="7" bestFit="1" customWidth="1"/>
    <col min="5132" max="5133" width="10.28515625" style="7" bestFit="1" customWidth="1"/>
    <col min="5134" max="5376" width="9.140625" style="7"/>
    <col min="5377" max="5377" width="4.7109375" style="7" customWidth="1"/>
    <col min="5378" max="5379" width="3.7109375" style="7" customWidth="1"/>
    <col min="5380" max="5380" width="39.140625" style="7" customWidth="1"/>
    <col min="5381" max="5381" width="11.28515625" style="7" bestFit="1" customWidth="1"/>
    <col min="5382" max="5382" width="9.140625" style="7"/>
    <col min="5383" max="5383" width="15.140625" style="7" bestFit="1" customWidth="1"/>
    <col min="5384" max="5384" width="17" style="7" bestFit="1" customWidth="1"/>
    <col min="5385" max="5385" width="11.42578125" style="7" customWidth="1"/>
    <col min="5386" max="5386" width="12.28515625" style="7" bestFit="1" customWidth="1"/>
    <col min="5387" max="5387" width="11.28515625" style="7" bestFit="1" customWidth="1"/>
    <col min="5388" max="5389" width="10.28515625" style="7" bestFit="1" customWidth="1"/>
    <col min="5390" max="5632" width="9.140625" style="7"/>
    <col min="5633" max="5633" width="4.7109375" style="7" customWidth="1"/>
    <col min="5634" max="5635" width="3.7109375" style="7" customWidth="1"/>
    <col min="5636" max="5636" width="39.140625" style="7" customWidth="1"/>
    <col min="5637" max="5637" width="11.28515625" style="7" bestFit="1" customWidth="1"/>
    <col min="5638" max="5638" width="9.140625" style="7"/>
    <col min="5639" max="5639" width="15.140625" style="7" bestFit="1" customWidth="1"/>
    <col min="5640" max="5640" width="17" style="7" bestFit="1" customWidth="1"/>
    <col min="5641" max="5641" width="11.42578125" style="7" customWidth="1"/>
    <col min="5642" max="5642" width="12.28515625" style="7" bestFit="1" customWidth="1"/>
    <col min="5643" max="5643" width="11.28515625" style="7" bestFit="1" customWidth="1"/>
    <col min="5644" max="5645" width="10.28515625" style="7" bestFit="1" customWidth="1"/>
    <col min="5646" max="5888" width="9.140625" style="7"/>
    <col min="5889" max="5889" width="4.7109375" style="7" customWidth="1"/>
    <col min="5890" max="5891" width="3.7109375" style="7" customWidth="1"/>
    <col min="5892" max="5892" width="39.140625" style="7" customWidth="1"/>
    <col min="5893" max="5893" width="11.28515625" style="7" bestFit="1" customWidth="1"/>
    <col min="5894" max="5894" width="9.140625" style="7"/>
    <col min="5895" max="5895" width="15.140625" style="7" bestFit="1" customWidth="1"/>
    <col min="5896" max="5896" width="17" style="7" bestFit="1" customWidth="1"/>
    <col min="5897" max="5897" width="11.42578125" style="7" customWidth="1"/>
    <col min="5898" max="5898" width="12.28515625" style="7" bestFit="1" customWidth="1"/>
    <col min="5899" max="5899" width="11.28515625" style="7" bestFit="1" customWidth="1"/>
    <col min="5900" max="5901" width="10.28515625" style="7" bestFit="1" customWidth="1"/>
    <col min="5902" max="6144" width="9.140625" style="7"/>
    <col min="6145" max="6145" width="4.7109375" style="7" customWidth="1"/>
    <col min="6146" max="6147" width="3.7109375" style="7" customWidth="1"/>
    <col min="6148" max="6148" width="39.140625" style="7" customWidth="1"/>
    <col min="6149" max="6149" width="11.28515625" style="7" bestFit="1" customWidth="1"/>
    <col min="6150" max="6150" width="9.140625" style="7"/>
    <col min="6151" max="6151" width="15.140625" style="7" bestFit="1" customWidth="1"/>
    <col min="6152" max="6152" width="17" style="7" bestFit="1" customWidth="1"/>
    <col min="6153" max="6153" width="11.42578125" style="7" customWidth="1"/>
    <col min="6154" max="6154" width="12.28515625" style="7" bestFit="1" customWidth="1"/>
    <col min="6155" max="6155" width="11.28515625" style="7" bestFit="1" customWidth="1"/>
    <col min="6156" max="6157" width="10.28515625" style="7" bestFit="1" customWidth="1"/>
    <col min="6158" max="6400" width="9.140625" style="7"/>
    <col min="6401" max="6401" width="4.7109375" style="7" customWidth="1"/>
    <col min="6402" max="6403" width="3.7109375" style="7" customWidth="1"/>
    <col min="6404" max="6404" width="39.140625" style="7" customWidth="1"/>
    <col min="6405" max="6405" width="11.28515625" style="7" bestFit="1" customWidth="1"/>
    <col min="6406" max="6406" width="9.140625" style="7"/>
    <col min="6407" max="6407" width="15.140625" style="7" bestFit="1" customWidth="1"/>
    <col min="6408" max="6408" width="17" style="7" bestFit="1" customWidth="1"/>
    <col min="6409" max="6409" width="11.42578125" style="7" customWidth="1"/>
    <col min="6410" max="6410" width="12.28515625" style="7" bestFit="1" customWidth="1"/>
    <col min="6411" max="6411" width="11.28515625" style="7" bestFit="1" customWidth="1"/>
    <col min="6412" max="6413" width="10.28515625" style="7" bestFit="1" customWidth="1"/>
    <col min="6414" max="6656" width="9.140625" style="7"/>
    <col min="6657" max="6657" width="4.7109375" style="7" customWidth="1"/>
    <col min="6658" max="6659" width="3.7109375" style="7" customWidth="1"/>
    <col min="6660" max="6660" width="39.140625" style="7" customWidth="1"/>
    <col min="6661" max="6661" width="11.28515625" style="7" bestFit="1" customWidth="1"/>
    <col min="6662" max="6662" width="9.140625" style="7"/>
    <col min="6663" max="6663" width="15.140625" style="7" bestFit="1" customWidth="1"/>
    <col min="6664" max="6664" width="17" style="7" bestFit="1" customWidth="1"/>
    <col min="6665" max="6665" width="11.42578125" style="7" customWidth="1"/>
    <col min="6666" max="6666" width="12.28515625" style="7" bestFit="1" customWidth="1"/>
    <col min="6667" max="6667" width="11.28515625" style="7" bestFit="1" customWidth="1"/>
    <col min="6668" max="6669" width="10.28515625" style="7" bestFit="1" customWidth="1"/>
    <col min="6670" max="6912" width="9.140625" style="7"/>
    <col min="6913" max="6913" width="4.7109375" style="7" customWidth="1"/>
    <col min="6914" max="6915" width="3.7109375" style="7" customWidth="1"/>
    <col min="6916" max="6916" width="39.140625" style="7" customWidth="1"/>
    <col min="6917" max="6917" width="11.28515625" style="7" bestFit="1" customWidth="1"/>
    <col min="6918" max="6918" width="9.140625" style="7"/>
    <col min="6919" max="6919" width="15.140625" style="7" bestFit="1" customWidth="1"/>
    <col min="6920" max="6920" width="17" style="7" bestFit="1" customWidth="1"/>
    <col min="6921" max="6921" width="11.42578125" style="7" customWidth="1"/>
    <col min="6922" max="6922" width="12.28515625" style="7" bestFit="1" customWidth="1"/>
    <col min="6923" max="6923" width="11.28515625" style="7" bestFit="1" customWidth="1"/>
    <col min="6924" max="6925" width="10.28515625" style="7" bestFit="1" customWidth="1"/>
    <col min="6926" max="7168" width="9.140625" style="7"/>
    <col min="7169" max="7169" width="4.7109375" style="7" customWidth="1"/>
    <col min="7170" max="7171" width="3.7109375" style="7" customWidth="1"/>
    <col min="7172" max="7172" width="39.140625" style="7" customWidth="1"/>
    <col min="7173" max="7173" width="11.28515625" style="7" bestFit="1" customWidth="1"/>
    <col min="7174" max="7174" width="9.140625" style="7"/>
    <col min="7175" max="7175" width="15.140625" style="7" bestFit="1" customWidth="1"/>
    <col min="7176" max="7176" width="17" style="7" bestFit="1" customWidth="1"/>
    <col min="7177" max="7177" width="11.42578125" style="7" customWidth="1"/>
    <col min="7178" max="7178" width="12.28515625" style="7" bestFit="1" customWidth="1"/>
    <col min="7179" max="7179" width="11.28515625" style="7" bestFit="1" customWidth="1"/>
    <col min="7180" max="7181" width="10.28515625" style="7" bestFit="1" customWidth="1"/>
    <col min="7182" max="7424" width="9.140625" style="7"/>
    <col min="7425" max="7425" width="4.7109375" style="7" customWidth="1"/>
    <col min="7426" max="7427" width="3.7109375" style="7" customWidth="1"/>
    <col min="7428" max="7428" width="39.140625" style="7" customWidth="1"/>
    <col min="7429" max="7429" width="11.28515625" style="7" bestFit="1" customWidth="1"/>
    <col min="7430" max="7430" width="9.140625" style="7"/>
    <col min="7431" max="7431" width="15.140625" style="7" bestFit="1" customWidth="1"/>
    <col min="7432" max="7432" width="17" style="7" bestFit="1" customWidth="1"/>
    <col min="7433" max="7433" width="11.42578125" style="7" customWidth="1"/>
    <col min="7434" max="7434" width="12.28515625" style="7" bestFit="1" customWidth="1"/>
    <col min="7435" max="7435" width="11.28515625" style="7" bestFit="1" customWidth="1"/>
    <col min="7436" max="7437" width="10.28515625" style="7" bestFit="1" customWidth="1"/>
    <col min="7438" max="7680" width="9.140625" style="7"/>
    <col min="7681" max="7681" width="4.7109375" style="7" customWidth="1"/>
    <col min="7682" max="7683" width="3.7109375" style="7" customWidth="1"/>
    <col min="7684" max="7684" width="39.140625" style="7" customWidth="1"/>
    <col min="7685" max="7685" width="11.28515625" style="7" bestFit="1" customWidth="1"/>
    <col min="7686" max="7686" width="9.140625" style="7"/>
    <col min="7687" max="7687" width="15.140625" style="7" bestFit="1" customWidth="1"/>
    <col min="7688" max="7688" width="17" style="7" bestFit="1" customWidth="1"/>
    <col min="7689" max="7689" width="11.42578125" style="7" customWidth="1"/>
    <col min="7690" max="7690" width="12.28515625" style="7" bestFit="1" customWidth="1"/>
    <col min="7691" max="7691" width="11.28515625" style="7" bestFit="1" customWidth="1"/>
    <col min="7692" max="7693" width="10.28515625" style="7" bestFit="1" customWidth="1"/>
    <col min="7694" max="7936" width="9.140625" style="7"/>
    <col min="7937" max="7937" width="4.7109375" style="7" customWidth="1"/>
    <col min="7938" max="7939" width="3.7109375" style="7" customWidth="1"/>
    <col min="7940" max="7940" width="39.140625" style="7" customWidth="1"/>
    <col min="7941" max="7941" width="11.28515625" style="7" bestFit="1" customWidth="1"/>
    <col min="7942" max="7942" width="9.140625" style="7"/>
    <col min="7943" max="7943" width="15.140625" style="7" bestFit="1" customWidth="1"/>
    <col min="7944" max="7944" width="17" style="7" bestFit="1" customWidth="1"/>
    <col min="7945" max="7945" width="11.42578125" style="7" customWidth="1"/>
    <col min="7946" max="7946" width="12.28515625" style="7" bestFit="1" customWidth="1"/>
    <col min="7947" max="7947" width="11.28515625" style="7" bestFit="1" customWidth="1"/>
    <col min="7948" max="7949" width="10.28515625" style="7" bestFit="1" customWidth="1"/>
    <col min="7950" max="8192" width="9.140625" style="7"/>
    <col min="8193" max="8193" width="4.7109375" style="7" customWidth="1"/>
    <col min="8194" max="8195" width="3.7109375" style="7" customWidth="1"/>
    <col min="8196" max="8196" width="39.140625" style="7" customWidth="1"/>
    <col min="8197" max="8197" width="11.28515625" style="7" bestFit="1" customWidth="1"/>
    <col min="8198" max="8198" width="9.140625" style="7"/>
    <col min="8199" max="8199" width="15.140625" style="7" bestFit="1" customWidth="1"/>
    <col min="8200" max="8200" width="17" style="7" bestFit="1" customWidth="1"/>
    <col min="8201" max="8201" width="11.42578125" style="7" customWidth="1"/>
    <col min="8202" max="8202" width="12.28515625" style="7" bestFit="1" customWidth="1"/>
    <col min="8203" max="8203" width="11.28515625" style="7" bestFit="1" customWidth="1"/>
    <col min="8204" max="8205" width="10.28515625" style="7" bestFit="1" customWidth="1"/>
    <col min="8206" max="8448" width="9.140625" style="7"/>
    <col min="8449" max="8449" width="4.7109375" style="7" customWidth="1"/>
    <col min="8450" max="8451" width="3.7109375" style="7" customWidth="1"/>
    <col min="8452" max="8452" width="39.140625" style="7" customWidth="1"/>
    <col min="8453" max="8453" width="11.28515625" style="7" bestFit="1" customWidth="1"/>
    <col min="8454" max="8454" width="9.140625" style="7"/>
    <col min="8455" max="8455" width="15.140625" style="7" bestFit="1" customWidth="1"/>
    <col min="8456" max="8456" width="17" style="7" bestFit="1" customWidth="1"/>
    <col min="8457" max="8457" width="11.42578125" style="7" customWidth="1"/>
    <col min="8458" max="8458" width="12.28515625" style="7" bestFit="1" customWidth="1"/>
    <col min="8459" max="8459" width="11.28515625" style="7" bestFit="1" customWidth="1"/>
    <col min="8460" max="8461" width="10.28515625" style="7" bestFit="1" customWidth="1"/>
    <col min="8462" max="8704" width="9.140625" style="7"/>
    <col min="8705" max="8705" width="4.7109375" style="7" customWidth="1"/>
    <col min="8706" max="8707" width="3.7109375" style="7" customWidth="1"/>
    <col min="8708" max="8708" width="39.140625" style="7" customWidth="1"/>
    <col min="8709" max="8709" width="11.28515625" style="7" bestFit="1" customWidth="1"/>
    <col min="8710" max="8710" width="9.140625" style="7"/>
    <col min="8711" max="8711" width="15.140625" style="7" bestFit="1" customWidth="1"/>
    <col min="8712" max="8712" width="17" style="7" bestFit="1" customWidth="1"/>
    <col min="8713" max="8713" width="11.42578125" style="7" customWidth="1"/>
    <col min="8714" max="8714" width="12.28515625" style="7" bestFit="1" customWidth="1"/>
    <col min="8715" max="8715" width="11.28515625" style="7" bestFit="1" customWidth="1"/>
    <col min="8716" max="8717" width="10.28515625" style="7" bestFit="1" customWidth="1"/>
    <col min="8718" max="8960" width="9.140625" style="7"/>
    <col min="8961" max="8961" width="4.7109375" style="7" customWidth="1"/>
    <col min="8962" max="8963" width="3.7109375" style="7" customWidth="1"/>
    <col min="8964" max="8964" width="39.140625" style="7" customWidth="1"/>
    <col min="8965" max="8965" width="11.28515625" style="7" bestFit="1" customWidth="1"/>
    <col min="8966" max="8966" width="9.140625" style="7"/>
    <col min="8967" max="8967" width="15.140625" style="7" bestFit="1" customWidth="1"/>
    <col min="8968" max="8968" width="17" style="7" bestFit="1" customWidth="1"/>
    <col min="8969" max="8969" width="11.42578125" style="7" customWidth="1"/>
    <col min="8970" max="8970" width="12.28515625" style="7" bestFit="1" customWidth="1"/>
    <col min="8971" max="8971" width="11.28515625" style="7" bestFit="1" customWidth="1"/>
    <col min="8972" max="8973" width="10.28515625" style="7" bestFit="1" customWidth="1"/>
    <col min="8974" max="9216" width="9.140625" style="7"/>
    <col min="9217" max="9217" width="4.7109375" style="7" customWidth="1"/>
    <col min="9218" max="9219" width="3.7109375" style="7" customWidth="1"/>
    <col min="9220" max="9220" width="39.140625" style="7" customWidth="1"/>
    <col min="9221" max="9221" width="11.28515625" style="7" bestFit="1" customWidth="1"/>
    <col min="9222" max="9222" width="9.140625" style="7"/>
    <col min="9223" max="9223" width="15.140625" style="7" bestFit="1" customWidth="1"/>
    <col min="9224" max="9224" width="17" style="7" bestFit="1" customWidth="1"/>
    <col min="9225" max="9225" width="11.42578125" style="7" customWidth="1"/>
    <col min="9226" max="9226" width="12.28515625" style="7" bestFit="1" customWidth="1"/>
    <col min="9227" max="9227" width="11.28515625" style="7" bestFit="1" customWidth="1"/>
    <col min="9228" max="9229" width="10.28515625" style="7" bestFit="1" customWidth="1"/>
    <col min="9230" max="9472" width="9.140625" style="7"/>
    <col min="9473" max="9473" width="4.7109375" style="7" customWidth="1"/>
    <col min="9474" max="9475" width="3.7109375" style="7" customWidth="1"/>
    <col min="9476" max="9476" width="39.140625" style="7" customWidth="1"/>
    <col min="9477" max="9477" width="11.28515625" style="7" bestFit="1" customWidth="1"/>
    <col min="9478" max="9478" width="9.140625" style="7"/>
    <col min="9479" max="9479" width="15.140625" style="7" bestFit="1" customWidth="1"/>
    <col min="9480" max="9480" width="17" style="7" bestFit="1" customWidth="1"/>
    <col min="9481" max="9481" width="11.42578125" style="7" customWidth="1"/>
    <col min="9482" max="9482" width="12.28515625" style="7" bestFit="1" customWidth="1"/>
    <col min="9483" max="9483" width="11.28515625" style="7" bestFit="1" customWidth="1"/>
    <col min="9484" max="9485" width="10.28515625" style="7" bestFit="1" customWidth="1"/>
    <col min="9486" max="9728" width="9.140625" style="7"/>
    <col min="9729" max="9729" width="4.7109375" style="7" customWidth="1"/>
    <col min="9730" max="9731" width="3.7109375" style="7" customWidth="1"/>
    <col min="9732" max="9732" width="39.140625" style="7" customWidth="1"/>
    <col min="9733" max="9733" width="11.28515625" style="7" bestFit="1" customWidth="1"/>
    <col min="9734" max="9734" width="9.140625" style="7"/>
    <col min="9735" max="9735" width="15.140625" style="7" bestFit="1" customWidth="1"/>
    <col min="9736" max="9736" width="17" style="7" bestFit="1" customWidth="1"/>
    <col min="9737" max="9737" width="11.42578125" style="7" customWidth="1"/>
    <col min="9738" max="9738" width="12.28515625" style="7" bestFit="1" customWidth="1"/>
    <col min="9739" max="9739" width="11.28515625" style="7" bestFit="1" customWidth="1"/>
    <col min="9740" max="9741" width="10.28515625" style="7" bestFit="1" customWidth="1"/>
    <col min="9742" max="9984" width="9.140625" style="7"/>
    <col min="9985" max="9985" width="4.7109375" style="7" customWidth="1"/>
    <col min="9986" max="9987" width="3.7109375" style="7" customWidth="1"/>
    <col min="9988" max="9988" width="39.140625" style="7" customWidth="1"/>
    <col min="9989" max="9989" width="11.28515625" style="7" bestFit="1" customWidth="1"/>
    <col min="9990" max="9990" width="9.140625" style="7"/>
    <col min="9991" max="9991" width="15.140625" style="7" bestFit="1" customWidth="1"/>
    <col min="9992" max="9992" width="17" style="7" bestFit="1" customWidth="1"/>
    <col min="9993" max="9993" width="11.42578125" style="7" customWidth="1"/>
    <col min="9994" max="9994" width="12.28515625" style="7" bestFit="1" customWidth="1"/>
    <col min="9995" max="9995" width="11.28515625" style="7" bestFit="1" customWidth="1"/>
    <col min="9996" max="9997" width="10.28515625" style="7" bestFit="1" customWidth="1"/>
    <col min="9998" max="10240" width="9.140625" style="7"/>
    <col min="10241" max="10241" width="4.7109375" style="7" customWidth="1"/>
    <col min="10242" max="10243" width="3.7109375" style="7" customWidth="1"/>
    <col min="10244" max="10244" width="39.140625" style="7" customWidth="1"/>
    <col min="10245" max="10245" width="11.28515625" style="7" bestFit="1" customWidth="1"/>
    <col min="10246" max="10246" width="9.140625" style="7"/>
    <col min="10247" max="10247" width="15.140625" style="7" bestFit="1" customWidth="1"/>
    <col min="10248" max="10248" width="17" style="7" bestFit="1" customWidth="1"/>
    <col min="10249" max="10249" width="11.42578125" style="7" customWidth="1"/>
    <col min="10250" max="10250" width="12.28515625" style="7" bestFit="1" customWidth="1"/>
    <col min="10251" max="10251" width="11.28515625" style="7" bestFit="1" customWidth="1"/>
    <col min="10252" max="10253" width="10.28515625" style="7" bestFit="1" customWidth="1"/>
    <col min="10254" max="10496" width="9.140625" style="7"/>
    <col min="10497" max="10497" width="4.7109375" style="7" customWidth="1"/>
    <col min="10498" max="10499" width="3.7109375" style="7" customWidth="1"/>
    <col min="10500" max="10500" width="39.140625" style="7" customWidth="1"/>
    <col min="10501" max="10501" width="11.28515625" style="7" bestFit="1" customWidth="1"/>
    <col min="10502" max="10502" width="9.140625" style="7"/>
    <col min="10503" max="10503" width="15.140625" style="7" bestFit="1" customWidth="1"/>
    <col min="10504" max="10504" width="17" style="7" bestFit="1" customWidth="1"/>
    <col min="10505" max="10505" width="11.42578125" style="7" customWidth="1"/>
    <col min="10506" max="10506" width="12.28515625" style="7" bestFit="1" customWidth="1"/>
    <col min="10507" max="10507" width="11.28515625" style="7" bestFit="1" customWidth="1"/>
    <col min="10508" max="10509" width="10.28515625" style="7" bestFit="1" customWidth="1"/>
    <col min="10510" max="10752" width="9.140625" style="7"/>
    <col min="10753" max="10753" width="4.7109375" style="7" customWidth="1"/>
    <col min="10754" max="10755" width="3.7109375" style="7" customWidth="1"/>
    <col min="10756" max="10756" width="39.140625" style="7" customWidth="1"/>
    <col min="10757" max="10757" width="11.28515625" style="7" bestFit="1" customWidth="1"/>
    <col min="10758" max="10758" width="9.140625" style="7"/>
    <col min="10759" max="10759" width="15.140625" style="7" bestFit="1" customWidth="1"/>
    <col min="10760" max="10760" width="17" style="7" bestFit="1" customWidth="1"/>
    <col min="10761" max="10761" width="11.42578125" style="7" customWidth="1"/>
    <col min="10762" max="10762" width="12.28515625" style="7" bestFit="1" customWidth="1"/>
    <col min="10763" max="10763" width="11.28515625" style="7" bestFit="1" customWidth="1"/>
    <col min="10764" max="10765" width="10.28515625" style="7" bestFit="1" customWidth="1"/>
    <col min="10766" max="11008" width="9.140625" style="7"/>
    <col min="11009" max="11009" width="4.7109375" style="7" customWidth="1"/>
    <col min="11010" max="11011" width="3.7109375" style="7" customWidth="1"/>
    <col min="11012" max="11012" width="39.140625" style="7" customWidth="1"/>
    <col min="11013" max="11013" width="11.28515625" style="7" bestFit="1" customWidth="1"/>
    <col min="11014" max="11014" width="9.140625" style="7"/>
    <col min="11015" max="11015" width="15.140625" style="7" bestFit="1" customWidth="1"/>
    <col min="11016" max="11016" width="17" style="7" bestFit="1" customWidth="1"/>
    <col min="11017" max="11017" width="11.42578125" style="7" customWidth="1"/>
    <col min="11018" max="11018" width="12.28515625" style="7" bestFit="1" customWidth="1"/>
    <col min="11019" max="11019" width="11.28515625" style="7" bestFit="1" customWidth="1"/>
    <col min="11020" max="11021" width="10.28515625" style="7" bestFit="1" customWidth="1"/>
    <col min="11022" max="11264" width="9.140625" style="7"/>
    <col min="11265" max="11265" width="4.7109375" style="7" customWidth="1"/>
    <col min="11266" max="11267" width="3.7109375" style="7" customWidth="1"/>
    <col min="11268" max="11268" width="39.140625" style="7" customWidth="1"/>
    <col min="11269" max="11269" width="11.28515625" style="7" bestFit="1" customWidth="1"/>
    <col min="11270" max="11270" width="9.140625" style="7"/>
    <col min="11271" max="11271" width="15.140625" style="7" bestFit="1" customWidth="1"/>
    <col min="11272" max="11272" width="17" style="7" bestFit="1" customWidth="1"/>
    <col min="11273" max="11273" width="11.42578125" style="7" customWidth="1"/>
    <col min="11274" max="11274" width="12.28515625" style="7" bestFit="1" customWidth="1"/>
    <col min="11275" max="11275" width="11.28515625" style="7" bestFit="1" customWidth="1"/>
    <col min="11276" max="11277" width="10.28515625" style="7" bestFit="1" customWidth="1"/>
    <col min="11278" max="11520" width="9.140625" style="7"/>
    <col min="11521" max="11521" width="4.7109375" style="7" customWidth="1"/>
    <col min="11522" max="11523" width="3.7109375" style="7" customWidth="1"/>
    <col min="11524" max="11524" width="39.140625" style="7" customWidth="1"/>
    <col min="11525" max="11525" width="11.28515625" style="7" bestFit="1" customWidth="1"/>
    <col min="11526" max="11526" width="9.140625" style="7"/>
    <col min="11527" max="11527" width="15.140625" style="7" bestFit="1" customWidth="1"/>
    <col min="11528" max="11528" width="17" style="7" bestFit="1" customWidth="1"/>
    <col min="11529" max="11529" width="11.42578125" style="7" customWidth="1"/>
    <col min="11530" max="11530" width="12.28515625" style="7" bestFit="1" customWidth="1"/>
    <col min="11531" max="11531" width="11.28515625" style="7" bestFit="1" customWidth="1"/>
    <col min="11532" max="11533" width="10.28515625" style="7" bestFit="1" customWidth="1"/>
    <col min="11534" max="11776" width="9.140625" style="7"/>
    <col min="11777" max="11777" width="4.7109375" style="7" customWidth="1"/>
    <col min="11778" max="11779" width="3.7109375" style="7" customWidth="1"/>
    <col min="11780" max="11780" width="39.140625" style="7" customWidth="1"/>
    <col min="11781" max="11781" width="11.28515625" style="7" bestFit="1" customWidth="1"/>
    <col min="11782" max="11782" width="9.140625" style="7"/>
    <col min="11783" max="11783" width="15.140625" style="7" bestFit="1" customWidth="1"/>
    <col min="11784" max="11784" width="17" style="7" bestFit="1" customWidth="1"/>
    <col min="11785" max="11785" width="11.42578125" style="7" customWidth="1"/>
    <col min="11786" max="11786" width="12.28515625" style="7" bestFit="1" customWidth="1"/>
    <col min="11787" max="11787" width="11.28515625" style="7" bestFit="1" customWidth="1"/>
    <col min="11788" max="11789" width="10.28515625" style="7" bestFit="1" customWidth="1"/>
    <col min="11790" max="12032" width="9.140625" style="7"/>
    <col min="12033" max="12033" width="4.7109375" style="7" customWidth="1"/>
    <col min="12034" max="12035" width="3.7109375" style="7" customWidth="1"/>
    <col min="12036" max="12036" width="39.140625" style="7" customWidth="1"/>
    <col min="12037" max="12037" width="11.28515625" style="7" bestFit="1" customWidth="1"/>
    <col min="12038" max="12038" width="9.140625" style="7"/>
    <col min="12039" max="12039" width="15.140625" style="7" bestFit="1" customWidth="1"/>
    <col min="12040" max="12040" width="17" style="7" bestFit="1" customWidth="1"/>
    <col min="12041" max="12041" width="11.42578125" style="7" customWidth="1"/>
    <col min="12042" max="12042" width="12.28515625" style="7" bestFit="1" customWidth="1"/>
    <col min="12043" max="12043" width="11.28515625" style="7" bestFit="1" customWidth="1"/>
    <col min="12044" max="12045" width="10.28515625" style="7" bestFit="1" customWidth="1"/>
    <col min="12046" max="12288" width="9.140625" style="7"/>
    <col min="12289" max="12289" width="4.7109375" style="7" customWidth="1"/>
    <col min="12290" max="12291" width="3.7109375" style="7" customWidth="1"/>
    <col min="12292" max="12292" width="39.140625" style="7" customWidth="1"/>
    <col min="12293" max="12293" width="11.28515625" style="7" bestFit="1" customWidth="1"/>
    <col min="12294" max="12294" width="9.140625" style="7"/>
    <col min="12295" max="12295" width="15.140625" style="7" bestFit="1" customWidth="1"/>
    <col min="12296" max="12296" width="17" style="7" bestFit="1" customWidth="1"/>
    <col min="12297" max="12297" width="11.42578125" style="7" customWidth="1"/>
    <col min="12298" max="12298" width="12.28515625" style="7" bestFit="1" customWidth="1"/>
    <col min="12299" max="12299" width="11.28515625" style="7" bestFit="1" customWidth="1"/>
    <col min="12300" max="12301" width="10.28515625" style="7" bestFit="1" customWidth="1"/>
    <col min="12302" max="12544" width="9.140625" style="7"/>
    <col min="12545" max="12545" width="4.7109375" style="7" customWidth="1"/>
    <col min="12546" max="12547" width="3.7109375" style="7" customWidth="1"/>
    <col min="12548" max="12548" width="39.140625" style="7" customWidth="1"/>
    <col min="12549" max="12549" width="11.28515625" style="7" bestFit="1" customWidth="1"/>
    <col min="12550" max="12550" width="9.140625" style="7"/>
    <col min="12551" max="12551" width="15.140625" style="7" bestFit="1" customWidth="1"/>
    <col min="12552" max="12552" width="17" style="7" bestFit="1" customWidth="1"/>
    <col min="12553" max="12553" width="11.42578125" style="7" customWidth="1"/>
    <col min="12554" max="12554" width="12.28515625" style="7" bestFit="1" customWidth="1"/>
    <col min="12555" max="12555" width="11.28515625" style="7" bestFit="1" customWidth="1"/>
    <col min="12556" max="12557" width="10.28515625" style="7" bestFit="1" customWidth="1"/>
    <col min="12558" max="12800" width="9.140625" style="7"/>
    <col min="12801" max="12801" width="4.7109375" style="7" customWidth="1"/>
    <col min="12802" max="12803" width="3.7109375" style="7" customWidth="1"/>
    <col min="12804" max="12804" width="39.140625" style="7" customWidth="1"/>
    <col min="12805" max="12805" width="11.28515625" style="7" bestFit="1" customWidth="1"/>
    <col min="12806" max="12806" width="9.140625" style="7"/>
    <col min="12807" max="12807" width="15.140625" style="7" bestFit="1" customWidth="1"/>
    <col min="12808" max="12808" width="17" style="7" bestFit="1" customWidth="1"/>
    <col min="12809" max="12809" width="11.42578125" style="7" customWidth="1"/>
    <col min="12810" max="12810" width="12.28515625" style="7" bestFit="1" customWidth="1"/>
    <col min="12811" max="12811" width="11.28515625" style="7" bestFit="1" customWidth="1"/>
    <col min="12812" max="12813" width="10.28515625" style="7" bestFit="1" customWidth="1"/>
    <col min="12814" max="13056" width="9.140625" style="7"/>
    <col min="13057" max="13057" width="4.7109375" style="7" customWidth="1"/>
    <col min="13058" max="13059" width="3.7109375" style="7" customWidth="1"/>
    <col min="13060" max="13060" width="39.140625" style="7" customWidth="1"/>
    <col min="13061" max="13061" width="11.28515625" style="7" bestFit="1" customWidth="1"/>
    <col min="13062" max="13062" width="9.140625" style="7"/>
    <col min="13063" max="13063" width="15.140625" style="7" bestFit="1" customWidth="1"/>
    <col min="13064" max="13064" width="17" style="7" bestFit="1" customWidth="1"/>
    <col min="13065" max="13065" width="11.42578125" style="7" customWidth="1"/>
    <col min="13066" max="13066" width="12.28515625" style="7" bestFit="1" customWidth="1"/>
    <col min="13067" max="13067" width="11.28515625" style="7" bestFit="1" customWidth="1"/>
    <col min="13068" max="13069" width="10.28515625" style="7" bestFit="1" customWidth="1"/>
    <col min="13070" max="13312" width="9.140625" style="7"/>
    <col min="13313" max="13313" width="4.7109375" style="7" customWidth="1"/>
    <col min="13314" max="13315" width="3.7109375" style="7" customWidth="1"/>
    <col min="13316" max="13316" width="39.140625" style="7" customWidth="1"/>
    <col min="13317" max="13317" width="11.28515625" style="7" bestFit="1" customWidth="1"/>
    <col min="13318" max="13318" width="9.140625" style="7"/>
    <col min="13319" max="13319" width="15.140625" style="7" bestFit="1" customWidth="1"/>
    <col min="13320" max="13320" width="17" style="7" bestFit="1" customWidth="1"/>
    <col min="13321" max="13321" width="11.42578125" style="7" customWidth="1"/>
    <col min="13322" max="13322" width="12.28515625" style="7" bestFit="1" customWidth="1"/>
    <col min="13323" max="13323" width="11.28515625" style="7" bestFit="1" customWidth="1"/>
    <col min="13324" max="13325" width="10.28515625" style="7" bestFit="1" customWidth="1"/>
    <col min="13326" max="13568" width="9.140625" style="7"/>
    <col min="13569" max="13569" width="4.7109375" style="7" customWidth="1"/>
    <col min="13570" max="13571" width="3.7109375" style="7" customWidth="1"/>
    <col min="13572" max="13572" width="39.140625" style="7" customWidth="1"/>
    <col min="13573" max="13573" width="11.28515625" style="7" bestFit="1" customWidth="1"/>
    <col min="13574" max="13574" width="9.140625" style="7"/>
    <col min="13575" max="13575" width="15.140625" style="7" bestFit="1" customWidth="1"/>
    <col min="13576" max="13576" width="17" style="7" bestFit="1" customWidth="1"/>
    <col min="13577" max="13577" width="11.42578125" style="7" customWidth="1"/>
    <col min="13578" max="13578" width="12.28515625" style="7" bestFit="1" customWidth="1"/>
    <col min="13579" max="13579" width="11.28515625" style="7" bestFit="1" customWidth="1"/>
    <col min="13580" max="13581" width="10.28515625" style="7" bestFit="1" customWidth="1"/>
    <col min="13582" max="13824" width="9.140625" style="7"/>
    <col min="13825" max="13825" width="4.7109375" style="7" customWidth="1"/>
    <col min="13826" max="13827" width="3.7109375" style="7" customWidth="1"/>
    <col min="13828" max="13828" width="39.140625" style="7" customWidth="1"/>
    <col min="13829" max="13829" width="11.28515625" style="7" bestFit="1" customWidth="1"/>
    <col min="13830" max="13830" width="9.140625" style="7"/>
    <col min="13831" max="13831" width="15.140625" style="7" bestFit="1" customWidth="1"/>
    <col min="13832" max="13832" width="17" style="7" bestFit="1" customWidth="1"/>
    <col min="13833" max="13833" width="11.42578125" style="7" customWidth="1"/>
    <col min="13834" max="13834" width="12.28515625" style="7" bestFit="1" customWidth="1"/>
    <col min="13835" max="13835" width="11.28515625" style="7" bestFit="1" customWidth="1"/>
    <col min="13836" max="13837" width="10.28515625" style="7" bestFit="1" customWidth="1"/>
    <col min="13838" max="14080" width="9.140625" style="7"/>
    <col min="14081" max="14081" width="4.7109375" style="7" customWidth="1"/>
    <col min="14082" max="14083" width="3.7109375" style="7" customWidth="1"/>
    <col min="14084" max="14084" width="39.140625" style="7" customWidth="1"/>
    <col min="14085" max="14085" width="11.28515625" style="7" bestFit="1" customWidth="1"/>
    <col min="14086" max="14086" width="9.140625" style="7"/>
    <col min="14087" max="14087" width="15.140625" style="7" bestFit="1" customWidth="1"/>
    <col min="14088" max="14088" width="17" style="7" bestFit="1" customWidth="1"/>
    <col min="14089" max="14089" width="11.42578125" style="7" customWidth="1"/>
    <col min="14090" max="14090" width="12.28515625" style="7" bestFit="1" customWidth="1"/>
    <col min="14091" max="14091" width="11.28515625" style="7" bestFit="1" customWidth="1"/>
    <col min="14092" max="14093" width="10.28515625" style="7" bestFit="1" customWidth="1"/>
    <col min="14094" max="14336" width="9.140625" style="7"/>
    <col min="14337" max="14337" width="4.7109375" style="7" customWidth="1"/>
    <col min="14338" max="14339" width="3.7109375" style="7" customWidth="1"/>
    <col min="14340" max="14340" width="39.140625" style="7" customWidth="1"/>
    <col min="14341" max="14341" width="11.28515625" style="7" bestFit="1" customWidth="1"/>
    <col min="14342" max="14342" width="9.140625" style="7"/>
    <col min="14343" max="14343" width="15.140625" style="7" bestFit="1" customWidth="1"/>
    <col min="14344" max="14344" width="17" style="7" bestFit="1" customWidth="1"/>
    <col min="14345" max="14345" width="11.42578125" style="7" customWidth="1"/>
    <col min="14346" max="14346" width="12.28515625" style="7" bestFit="1" customWidth="1"/>
    <col min="14347" max="14347" width="11.28515625" style="7" bestFit="1" customWidth="1"/>
    <col min="14348" max="14349" width="10.28515625" style="7" bestFit="1" customWidth="1"/>
    <col min="14350" max="14592" width="9.140625" style="7"/>
    <col min="14593" max="14593" width="4.7109375" style="7" customWidth="1"/>
    <col min="14594" max="14595" width="3.7109375" style="7" customWidth="1"/>
    <col min="14596" max="14596" width="39.140625" style="7" customWidth="1"/>
    <col min="14597" max="14597" width="11.28515625" style="7" bestFit="1" customWidth="1"/>
    <col min="14598" max="14598" width="9.140625" style="7"/>
    <col min="14599" max="14599" width="15.140625" style="7" bestFit="1" customWidth="1"/>
    <col min="14600" max="14600" width="17" style="7" bestFit="1" customWidth="1"/>
    <col min="14601" max="14601" width="11.42578125" style="7" customWidth="1"/>
    <col min="14602" max="14602" width="12.28515625" style="7" bestFit="1" customWidth="1"/>
    <col min="14603" max="14603" width="11.28515625" style="7" bestFit="1" customWidth="1"/>
    <col min="14604" max="14605" width="10.28515625" style="7" bestFit="1" customWidth="1"/>
    <col min="14606" max="14848" width="9.140625" style="7"/>
    <col min="14849" max="14849" width="4.7109375" style="7" customWidth="1"/>
    <col min="14850" max="14851" width="3.7109375" style="7" customWidth="1"/>
    <col min="14852" max="14852" width="39.140625" style="7" customWidth="1"/>
    <col min="14853" max="14853" width="11.28515625" style="7" bestFit="1" customWidth="1"/>
    <col min="14854" max="14854" width="9.140625" style="7"/>
    <col min="14855" max="14855" width="15.140625" style="7" bestFit="1" customWidth="1"/>
    <col min="14856" max="14856" width="17" style="7" bestFit="1" customWidth="1"/>
    <col min="14857" max="14857" width="11.42578125" style="7" customWidth="1"/>
    <col min="14858" max="14858" width="12.28515625" style="7" bestFit="1" customWidth="1"/>
    <col min="14859" max="14859" width="11.28515625" style="7" bestFit="1" customWidth="1"/>
    <col min="14860" max="14861" width="10.28515625" style="7" bestFit="1" customWidth="1"/>
    <col min="14862" max="15104" width="9.140625" style="7"/>
    <col min="15105" max="15105" width="4.7109375" style="7" customWidth="1"/>
    <col min="15106" max="15107" width="3.7109375" style="7" customWidth="1"/>
    <col min="15108" max="15108" width="39.140625" style="7" customWidth="1"/>
    <col min="15109" max="15109" width="11.28515625" style="7" bestFit="1" customWidth="1"/>
    <col min="15110" max="15110" width="9.140625" style="7"/>
    <col min="15111" max="15111" width="15.140625" style="7" bestFit="1" customWidth="1"/>
    <col min="15112" max="15112" width="17" style="7" bestFit="1" customWidth="1"/>
    <col min="15113" max="15113" width="11.42578125" style="7" customWidth="1"/>
    <col min="15114" max="15114" width="12.28515625" style="7" bestFit="1" customWidth="1"/>
    <col min="15115" max="15115" width="11.28515625" style="7" bestFit="1" customWidth="1"/>
    <col min="15116" max="15117" width="10.28515625" style="7" bestFit="1" customWidth="1"/>
    <col min="15118" max="15360" width="9.140625" style="7"/>
    <col min="15361" max="15361" width="4.7109375" style="7" customWidth="1"/>
    <col min="15362" max="15363" width="3.7109375" style="7" customWidth="1"/>
    <col min="15364" max="15364" width="39.140625" style="7" customWidth="1"/>
    <col min="15365" max="15365" width="11.28515625" style="7" bestFit="1" customWidth="1"/>
    <col min="15366" max="15366" width="9.140625" style="7"/>
    <col min="15367" max="15367" width="15.140625" style="7" bestFit="1" customWidth="1"/>
    <col min="15368" max="15368" width="17" style="7" bestFit="1" customWidth="1"/>
    <col min="15369" max="15369" width="11.42578125" style="7" customWidth="1"/>
    <col min="15370" max="15370" width="12.28515625" style="7" bestFit="1" customWidth="1"/>
    <col min="15371" max="15371" width="11.28515625" style="7" bestFit="1" customWidth="1"/>
    <col min="15372" max="15373" width="10.28515625" style="7" bestFit="1" customWidth="1"/>
    <col min="15374" max="15616" width="9.140625" style="7"/>
    <col min="15617" max="15617" width="4.7109375" style="7" customWidth="1"/>
    <col min="15618" max="15619" width="3.7109375" style="7" customWidth="1"/>
    <col min="15620" max="15620" width="39.140625" style="7" customWidth="1"/>
    <col min="15621" max="15621" width="11.28515625" style="7" bestFit="1" customWidth="1"/>
    <col min="15622" max="15622" width="9.140625" style="7"/>
    <col min="15623" max="15623" width="15.140625" style="7" bestFit="1" customWidth="1"/>
    <col min="15624" max="15624" width="17" style="7" bestFit="1" customWidth="1"/>
    <col min="15625" max="15625" width="11.42578125" style="7" customWidth="1"/>
    <col min="15626" max="15626" width="12.28515625" style="7" bestFit="1" customWidth="1"/>
    <col min="15627" max="15627" width="11.28515625" style="7" bestFit="1" customWidth="1"/>
    <col min="15628" max="15629" width="10.28515625" style="7" bestFit="1" customWidth="1"/>
    <col min="15630" max="15872" width="9.140625" style="7"/>
    <col min="15873" max="15873" width="4.7109375" style="7" customWidth="1"/>
    <col min="15874" max="15875" width="3.7109375" style="7" customWidth="1"/>
    <col min="15876" max="15876" width="39.140625" style="7" customWidth="1"/>
    <col min="15877" max="15877" width="11.28515625" style="7" bestFit="1" customWidth="1"/>
    <col min="15878" max="15878" width="9.140625" style="7"/>
    <col min="15879" max="15879" width="15.140625" style="7" bestFit="1" customWidth="1"/>
    <col min="15880" max="15880" width="17" style="7" bestFit="1" customWidth="1"/>
    <col min="15881" max="15881" width="11.42578125" style="7" customWidth="1"/>
    <col min="15882" max="15882" width="12.28515625" style="7" bestFit="1" customWidth="1"/>
    <col min="15883" max="15883" width="11.28515625" style="7" bestFit="1" customWidth="1"/>
    <col min="15884" max="15885" width="10.28515625" style="7" bestFit="1" customWidth="1"/>
    <col min="15886" max="16128" width="9.140625" style="7"/>
    <col min="16129" max="16129" width="4.7109375" style="7" customWidth="1"/>
    <col min="16130" max="16131" width="3.7109375" style="7" customWidth="1"/>
    <col min="16132" max="16132" width="39.140625" style="7" customWidth="1"/>
    <col min="16133" max="16133" width="11.28515625" style="7" bestFit="1" customWidth="1"/>
    <col min="16134" max="16134" width="9.140625" style="7"/>
    <col min="16135" max="16135" width="15.140625" style="7" bestFit="1" customWidth="1"/>
    <col min="16136" max="16136" width="17" style="7" bestFit="1" customWidth="1"/>
    <col min="16137" max="16137" width="11.42578125" style="7" customWidth="1"/>
    <col min="16138" max="16138" width="12.28515625" style="7" bestFit="1" customWidth="1"/>
    <col min="16139" max="16139" width="11.28515625" style="7" bestFit="1" customWidth="1"/>
    <col min="16140" max="16141" width="10.28515625" style="7" bestFit="1" customWidth="1"/>
    <col min="16142" max="16384" width="9.140625" style="7"/>
  </cols>
  <sheetData>
    <row r="4" spans="1:10" ht="21" thickBot="1" x14ac:dyDescent="0.35">
      <c r="A4" s="1" t="s">
        <v>247</v>
      </c>
      <c r="B4" s="2"/>
      <c r="C4" s="2"/>
      <c r="D4" s="2"/>
      <c r="E4" s="3"/>
      <c r="F4" s="3"/>
      <c r="G4" s="4"/>
      <c r="H4" s="5"/>
      <c r="I4" s="3"/>
    </row>
    <row r="5" spans="1:10" ht="6" customHeight="1" x14ac:dyDescent="0.2">
      <c r="A5" s="8"/>
      <c r="B5" s="8"/>
      <c r="C5" s="8"/>
      <c r="D5" s="8"/>
      <c r="I5" s="10"/>
    </row>
    <row r="6" spans="1:10" ht="6.6" customHeight="1" x14ac:dyDescent="0.2">
      <c r="A6" s="8"/>
      <c r="B6" s="8"/>
      <c r="C6" s="8"/>
      <c r="D6" s="8"/>
    </row>
    <row r="7" spans="1:10" ht="15" x14ac:dyDescent="0.25">
      <c r="A7" s="8"/>
      <c r="B7" s="408" t="s">
        <v>225</v>
      </c>
      <c r="C7" s="386"/>
      <c r="D7" s="386"/>
      <c r="E7" s="386"/>
      <c r="F7" s="386"/>
      <c r="G7" s="386"/>
      <c r="H7" s="386"/>
      <c r="I7" s="386"/>
    </row>
    <row r="8" spans="1:10" x14ac:dyDescent="0.2">
      <c r="A8" s="8"/>
      <c r="B8" s="222"/>
      <c r="C8" s="8"/>
      <c r="D8" s="8"/>
    </row>
    <row r="9" spans="1:10" s="214" customFormat="1" ht="25.5" customHeight="1" x14ac:dyDescent="0.25">
      <c r="A9" s="212"/>
      <c r="B9" s="398" t="s">
        <v>226</v>
      </c>
      <c r="C9" s="392"/>
      <c r="D9" s="392"/>
      <c r="E9" s="392"/>
      <c r="F9" s="392"/>
      <c r="G9" s="392"/>
      <c r="H9" s="392"/>
      <c r="I9" s="392"/>
      <c r="J9" s="213"/>
    </row>
    <row r="10" spans="1:10" x14ac:dyDescent="0.2">
      <c r="A10" s="8"/>
      <c r="B10" s="222"/>
      <c r="C10" s="8"/>
      <c r="D10" s="8"/>
    </row>
    <row r="11" spans="1:10" ht="6" customHeight="1" x14ac:dyDescent="0.2"/>
    <row r="12" spans="1:10" ht="12.75" customHeight="1" x14ac:dyDescent="0.2">
      <c r="B12" s="8" t="e">
        <f>Recap!#REF!</f>
        <v>#REF!</v>
      </c>
      <c r="D12" s="8"/>
      <c r="H12" s="12"/>
      <c r="I12" s="13"/>
    </row>
    <row r="13" spans="1:10" x14ac:dyDescent="0.2">
      <c r="B13" s="8"/>
      <c r="D13" s="8"/>
      <c r="H13" s="12"/>
      <c r="I13" s="13"/>
    </row>
    <row r="14" spans="1:10" ht="15.75" x14ac:dyDescent="0.25">
      <c r="A14" s="393" t="s">
        <v>224</v>
      </c>
      <c r="B14" s="393"/>
      <c r="C14" s="393"/>
      <c r="D14" s="393"/>
      <c r="E14" s="393"/>
      <c r="F14" s="393"/>
      <c r="G14" s="393"/>
      <c r="H14" s="393"/>
      <c r="I14" s="393"/>
    </row>
    <row r="15" spans="1:10" x14ac:dyDescent="0.2">
      <c r="B15" s="8"/>
      <c r="D15" s="8"/>
      <c r="H15" s="12"/>
      <c r="I15" s="13"/>
    </row>
    <row r="16" spans="1:10" ht="7.15" customHeight="1" thickBot="1" x14ac:dyDescent="0.25"/>
    <row r="17" spans="1:10" ht="15" x14ac:dyDescent="0.25">
      <c r="A17" s="223" t="s">
        <v>1</v>
      </c>
      <c r="B17" s="224"/>
      <c r="C17" s="394" t="s">
        <v>0</v>
      </c>
      <c r="D17" s="400"/>
      <c r="E17" s="66" t="s">
        <v>2</v>
      </c>
      <c r="F17" s="66" t="s">
        <v>3</v>
      </c>
      <c r="G17" s="65" t="s">
        <v>4</v>
      </c>
      <c r="H17" s="66" t="s">
        <v>5</v>
      </c>
      <c r="I17" s="83" t="s">
        <v>6</v>
      </c>
    </row>
    <row r="18" spans="1:10" ht="13.5" thickBot="1" x14ac:dyDescent="0.25">
      <c r="A18" s="84"/>
      <c r="B18" s="85"/>
      <c r="C18" s="85"/>
      <c r="D18" s="85"/>
      <c r="E18" s="68"/>
      <c r="F18" s="68"/>
      <c r="G18" s="67"/>
      <c r="H18" s="68"/>
      <c r="I18" s="86"/>
    </row>
    <row r="19" spans="1:10" ht="7.15" customHeight="1" x14ac:dyDescent="0.2">
      <c r="A19" s="14"/>
      <c r="B19" s="15"/>
      <c r="C19" s="16"/>
      <c r="D19" s="15"/>
      <c r="E19" s="17"/>
      <c r="F19" s="17"/>
      <c r="G19" s="18"/>
      <c r="H19" s="17"/>
      <c r="I19" s="17"/>
    </row>
    <row r="20" spans="1:10" x14ac:dyDescent="0.2">
      <c r="A20" s="19"/>
      <c r="B20" s="20"/>
      <c r="C20" s="21"/>
      <c r="D20" s="20"/>
      <c r="E20" s="22"/>
      <c r="F20" s="22"/>
      <c r="G20" s="23"/>
      <c r="H20" s="24" t="s">
        <v>235</v>
      </c>
      <c r="I20" s="25">
        <v>3593</v>
      </c>
    </row>
    <row r="21" spans="1:10" ht="6.6" customHeight="1" x14ac:dyDescent="0.2">
      <c r="A21" s="19"/>
      <c r="B21" s="20"/>
      <c r="C21" s="20"/>
      <c r="D21" s="20"/>
      <c r="E21" s="22"/>
      <c r="F21" s="22"/>
      <c r="G21" s="23"/>
      <c r="H21" s="22"/>
      <c r="I21" s="22"/>
    </row>
    <row r="22" spans="1:10" ht="7.15" customHeight="1" x14ac:dyDescent="0.2">
      <c r="A22" s="26"/>
      <c r="B22" s="27"/>
      <c r="C22" s="27"/>
      <c r="D22" s="27"/>
      <c r="E22" s="28"/>
      <c r="F22" s="29"/>
      <c r="G22" s="30"/>
      <c r="H22" s="31"/>
      <c r="I22" s="30"/>
    </row>
    <row r="23" spans="1:10" s="39" customFormat="1" x14ac:dyDescent="0.2">
      <c r="A23" s="236">
        <v>2</v>
      </c>
      <c r="B23" s="179"/>
      <c r="C23" s="179" t="s">
        <v>31</v>
      </c>
      <c r="D23" s="179"/>
      <c r="E23" s="34"/>
      <c r="F23" s="35"/>
      <c r="G23" s="36"/>
      <c r="H23" s="37">
        <f>SUM(H24:H29)</f>
        <v>124103</v>
      </c>
      <c r="I23" s="36">
        <f>H23/I$20</f>
        <v>34.540217088783749</v>
      </c>
      <c r="J23" s="38"/>
    </row>
    <row r="24" spans="1:10" s="112" customFormat="1" x14ac:dyDescent="0.2">
      <c r="A24" s="138"/>
      <c r="B24" s="44"/>
      <c r="C24" s="44"/>
      <c r="D24" s="123" t="s">
        <v>227</v>
      </c>
      <c r="E24" s="45">
        <v>1</v>
      </c>
      <c r="F24" s="217" t="s">
        <v>229</v>
      </c>
      <c r="G24" s="40">
        <v>88000</v>
      </c>
      <c r="H24" s="95">
        <f t="shared" ref="H24:H26" si="0">E24*G24</f>
        <v>88000</v>
      </c>
      <c r="I24" s="40">
        <f>H24/I$20</f>
        <v>24.492067909824659</v>
      </c>
      <c r="J24" s="111"/>
    </row>
    <row r="25" spans="1:10" s="112" customFormat="1" x14ac:dyDescent="0.2">
      <c r="A25" s="138"/>
      <c r="B25" s="44"/>
      <c r="C25" s="44"/>
      <c r="D25" s="123" t="s">
        <v>233</v>
      </c>
      <c r="E25" s="45">
        <f>I20</f>
        <v>3593</v>
      </c>
      <c r="F25" s="217" t="s">
        <v>10</v>
      </c>
      <c r="G25" s="40">
        <v>3</v>
      </c>
      <c r="H25" s="95">
        <f t="shared" ref="H25" si="1">E25*G25</f>
        <v>10779</v>
      </c>
      <c r="I25" s="40">
        <f>H25/I$20</f>
        <v>3</v>
      </c>
      <c r="J25" s="111"/>
    </row>
    <row r="26" spans="1:10" s="112" customFormat="1" x14ac:dyDescent="0.2">
      <c r="A26" s="138"/>
      <c r="B26" s="44"/>
      <c r="C26" s="44"/>
      <c r="D26" s="44" t="s">
        <v>230</v>
      </c>
      <c r="E26" s="45">
        <v>103</v>
      </c>
      <c r="F26" s="109" t="s">
        <v>17</v>
      </c>
      <c r="G26" s="40">
        <v>175</v>
      </c>
      <c r="H26" s="95">
        <f t="shared" si="0"/>
        <v>18025</v>
      </c>
      <c r="I26" s="40">
        <f>H26/I$20</f>
        <v>5.0166991372112442</v>
      </c>
      <c r="J26" s="111"/>
    </row>
    <row r="27" spans="1:10" s="112" customFormat="1" x14ac:dyDescent="0.2">
      <c r="A27" s="138"/>
      <c r="B27" s="44"/>
      <c r="C27" s="44"/>
      <c r="D27" s="47" t="s">
        <v>237</v>
      </c>
      <c r="E27" s="45">
        <v>37</v>
      </c>
      <c r="F27" s="109" t="s">
        <v>13</v>
      </c>
      <c r="G27" s="40">
        <v>150</v>
      </c>
      <c r="H27" s="95">
        <f t="shared" ref="H27:H28" si="2">E27*G27</f>
        <v>5550</v>
      </c>
      <c r="I27" s="40">
        <f t="shared" ref="I27:I28" si="3">H27/I$20</f>
        <v>1.5446701920400778</v>
      </c>
      <c r="J27" s="111"/>
    </row>
    <row r="28" spans="1:10" s="112" customFormat="1" x14ac:dyDescent="0.2">
      <c r="A28" s="138"/>
      <c r="B28" s="44"/>
      <c r="C28" s="44"/>
      <c r="D28" s="47" t="s">
        <v>238</v>
      </c>
      <c r="E28" s="45">
        <v>583</v>
      </c>
      <c r="F28" s="109" t="s">
        <v>10</v>
      </c>
      <c r="G28" s="40">
        <v>3</v>
      </c>
      <c r="H28" s="95">
        <f t="shared" si="2"/>
        <v>1749</v>
      </c>
      <c r="I28" s="40">
        <f t="shared" si="3"/>
        <v>0.48677984970776511</v>
      </c>
      <c r="J28" s="111"/>
    </row>
    <row r="29" spans="1:10" s="112" customFormat="1" ht="7.35" customHeight="1" x14ac:dyDescent="0.2">
      <c r="A29" s="138"/>
      <c r="B29" s="44"/>
      <c r="C29" s="44"/>
      <c r="D29" s="47"/>
      <c r="E29" s="45"/>
      <c r="F29" s="109"/>
      <c r="G29" s="40"/>
      <c r="H29" s="95"/>
      <c r="I29" s="40"/>
      <c r="J29" s="111"/>
    </row>
    <row r="30" spans="1:10" s="39" customFormat="1" x14ac:dyDescent="0.2">
      <c r="A30" s="236">
        <v>3</v>
      </c>
      <c r="B30" s="179"/>
      <c r="C30" s="179" t="s">
        <v>189</v>
      </c>
      <c r="D30" s="179"/>
      <c r="E30" s="34"/>
      <c r="F30" s="35"/>
      <c r="G30" s="36"/>
      <c r="H30" s="37">
        <f>SUM(H31:H32)</f>
        <v>0</v>
      </c>
      <c r="I30" s="36">
        <f>H30/I$20</f>
        <v>0</v>
      </c>
      <c r="J30" s="38"/>
    </row>
    <row r="31" spans="1:10" s="112" customFormat="1" x14ac:dyDescent="0.2">
      <c r="A31" s="138"/>
      <c r="B31" s="44"/>
      <c r="C31" s="44"/>
      <c r="D31" s="123"/>
      <c r="E31" s="45"/>
      <c r="F31" s="217"/>
      <c r="G31" s="40"/>
      <c r="H31" s="95">
        <f t="shared" ref="H31" si="4">E31*G31</f>
        <v>0</v>
      </c>
      <c r="I31" s="40">
        <f>H31/I$20</f>
        <v>0</v>
      </c>
      <c r="J31" s="111"/>
    </row>
    <row r="32" spans="1:10" s="112" customFormat="1" ht="7.35" customHeight="1" x14ac:dyDescent="0.2">
      <c r="A32" s="138"/>
      <c r="B32" s="44"/>
      <c r="C32" s="44"/>
      <c r="D32" s="47"/>
      <c r="E32" s="45"/>
      <c r="F32" s="109"/>
      <c r="G32" s="40"/>
      <c r="H32" s="95"/>
      <c r="I32" s="40"/>
      <c r="J32" s="111"/>
    </row>
    <row r="33" spans="1:11" s="39" customFormat="1" x14ac:dyDescent="0.2">
      <c r="A33" s="236">
        <v>4</v>
      </c>
      <c r="B33" s="179"/>
      <c r="C33" s="179" t="s">
        <v>12</v>
      </c>
      <c r="D33" s="179"/>
      <c r="E33" s="34"/>
      <c r="F33" s="35"/>
      <c r="G33" s="36"/>
      <c r="H33" s="37">
        <f>SUM(H34:H36)</f>
        <v>43285</v>
      </c>
      <c r="I33" s="36">
        <f>H33/I$20</f>
        <v>12.047035903145003</v>
      </c>
      <c r="J33" s="38"/>
    </row>
    <row r="34" spans="1:11" s="112" customFormat="1" x14ac:dyDescent="0.2">
      <c r="A34" s="138"/>
      <c r="B34" s="44"/>
      <c r="C34" s="44"/>
      <c r="D34" s="123" t="s">
        <v>243</v>
      </c>
      <c r="E34" s="45">
        <v>787</v>
      </c>
      <c r="F34" s="217" t="s">
        <v>181</v>
      </c>
      <c r="G34" s="40">
        <v>55</v>
      </c>
      <c r="H34" s="95">
        <f t="shared" ref="H34:H35" si="5">E34*G34</f>
        <v>43285</v>
      </c>
      <c r="I34" s="40">
        <f>H34/I$20</f>
        <v>12.047035903145003</v>
      </c>
      <c r="J34" s="111"/>
    </row>
    <row r="35" spans="1:11" s="112" customFormat="1" x14ac:dyDescent="0.2">
      <c r="A35" s="138"/>
      <c r="B35" s="44"/>
      <c r="C35" s="44"/>
      <c r="D35" s="123"/>
      <c r="E35" s="45"/>
      <c r="F35" s="217"/>
      <c r="G35" s="40"/>
      <c r="H35" s="95">
        <f t="shared" si="5"/>
        <v>0</v>
      </c>
      <c r="I35" s="40">
        <f>H35/I$20</f>
        <v>0</v>
      </c>
      <c r="J35" s="111"/>
    </row>
    <row r="36" spans="1:11" s="112" customFormat="1" ht="7.35" customHeight="1" x14ac:dyDescent="0.2">
      <c r="A36" s="138"/>
      <c r="B36" s="44"/>
      <c r="C36" s="44"/>
      <c r="D36" s="47"/>
      <c r="E36" s="45"/>
      <c r="F36" s="109"/>
      <c r="G36" s="40"/>
      <c r="H36" s="95"/>
      <c r="I36" s="40"/>
      <c r="J36" s="111"/>
    </row>
    <row r="37" spans="1:11" s="39" customFormat="1" x14ac:dyDescent="0.2">
      <c r="A37" s="236">
        <v>5</v>
      </c>
      <c r="B37" s="179"/>
      <c r="C37" s="179" t="s">
        <v>14</v>
      </c>
      <c r="D37" s="179"/>
      <c r="E37" s="34"/>
      <c r="F37" s="35"/>
      <c r="G37" s="36"/>
      <c r="H37" s="37">
        <f>SUM(H38:H39)</f>
        <v>0</v>
      </c>
      <c r="I37" s="36">
        <f>H37/I$20</f>
        <v>0</v>
      </c>
      <c r="J37" s="38"/>
    </row>
    <row r="38" spans="1:11" s="112" customFormat="1" x14ac:dyDescent="0.2">
      <c r="A38" s="138"/>
      <c r="B38" s="44"/>
      <c r="C38" s="44"/>
      <c r="D38" s="47"/>
      <c r="E38" s="45"/>
      <c r="F38" s="109"/>
      <c r="G38" s="40"/>
      <c r="H38" s="95">
        <f t="shared" ref="H38" si="6">E38*G38</f>
        <v>0</v>
      </c>
      <c r="I38" s="40">
        <f>H38/I$20</f>
        <v>0</v>
      </c>
      <c r="J38" s="111"/>
    </row>
    <row r="39" spans="1:11" s="112" customFormat="1" ht="7.35" customHeight="1" x14ac:dyDescent="0.2">
      <c r="A39" s="138"/>
      <c r="B39" s="44"/>
      <c r="C39" s="44"/>
      <c r="D39" s="47"/>
      <c r="E39" s="45"/>
      <c r="F39" s="109"/>
      <c r="G39" s="40"/>
      <c r="H39" s="95"/>
      <c r="I39" s="40"/>
      <c r="J39" s="111"/>
    </row>
    <row r="40" spans="1:11" s="39" customFormat="1" x14ac:dyDescent="0.2">
      <c r="A40" s="236">
        <v>6</v>
      </c>
      <c r="B40" s="179"/>
      <c r="C40" s="179" t="s">
        <v>234</v>
      </c>
      <c r="D40" s="179"/>
      <c r="E40" s="34"/>
      <c r="F40" s="35"/>
      <c r="G40" s="36"/>
      <c r="H40" s="37">
        <f>SUM(H41:H43)</f>
        <v>6550</v>
      </c>
      <c r="I40" s="36">
        <f>H40/I$20</f>
        <v>1.8229891455608127</v>
      </c>
      <c r="J40" s="38"/>
    </row>
    <row r="41" spans="1:11" s="112" customFormat="1" x14ac:dyDescent="0.2">
      <c r="A41" s="138"/>
      <c r="B41" s="44"/>
      <c r="C41" s="44"/>
      <c r="D41" s="123" t="s">
        <v>239</v>
      </c>
      <c r="E41" s="45">
        <v>655</v>
      </c>
      <c r="F41" s="217" t="s">
        <v>17</v>
      </c>
      <c r="G41" s="40">
        <v>10</v>
      </c>
      <c r="H41" s="95">
        <f t="shared" ref="H41" si="7">E41*G41</f>
        <v>6550</v>
      </c>
      <c r="I41" s="40">
        <f>H41/I$20</f>
        <v>1.8229891455608127</v>
      </c>
      <c r="J41" s="111"/>
    </row>
    <row r="42" spans="1:11" s="112" customFormat="1" x14ac:dyDescent="0.2">
      <c r="A42" s="138"/>
      <c r="B42" s="44"/>
      <c r="C42" s="44"/>
      <c r="D42" s="47"/>
      <c r="E42" s="45"/>
      <c r="F42" s="109"/>
      <c r="G42" s="40"/>
      <c r="H42" s="95">
        <f t="shared" ref="H42" si="8">E42*G42</f>
        <v>0</v>
      </c>
      <c r="I42" s="40">
        <f>H42/I$20</f>
        <v>0</v>
      </c>
      <c r="J42" s="111"/>
    </row>
    <row r="43" spans="1:11" s="112" customFormat="1" ht="7.35" customHeight="1" x14ac:dyDescent="0.2">
      <c r="A43" s="138"/>
      <c r="B43" s="44"/>
      <c r="C43" s="44"/>
      <c r="D43" s="47"/>
      <c r="E43" s="45"/>
      <c r="F43" s="109"/>
      <c r="G43" s="40"/>
      <c r="H43" s="95"/>
      <c r="I43" s="40"/>
      <c r="J43" s="111"/>
    </row>
    <row r="44" spans="1:11" s="119" customFormat="1" x14ac:dyDescent="0.2">
      <c r="A44" s="150">
        <v>7</v>
      </c>
      <c r="B44" s="113"/>
      <c r="C44" s="113" t="s">
        <v>18</v>
      </c>
      <c r="D44" s="113"/>
      <c r="E44" s="114"/>
      <c r="F44" s="115"/>
      <c r="G44" s="116"/>
      <c r="H44" s="117">
        <f>SUM(H45:H48)</f>
        <v>19612.5</v>
      </c>
      <c r="I44" s="116">
        <f t="shared" ref="I44" si="9">H44/I$20</f>
        <v>5.4585304759254107</v>
      </c>
      <c r="J44" s="118"/>
      <c r="K44" s="126"/>
    </row>
    <row r="45" spans="1:11" s="112" customFormat="1" ht="25.5" x14ac:dyDescent="0.2">
      <c r="A45" s="138"/>
      <c r="B45" s="44"/>
      <c r="C45" s="44"/>
      <c r="D45" s="186" t="s">
        <v>245</v>
      </c>
      <c r="E45" s="237">
        <v>1875</v>
      </c>
      <c r="F45" s="109" t="s">
        <v>10</v>
      </c>
      <c r="G45" s="40">
        <v>7.5</v>
      </c>
      <c r="H45" s="95">
        <f t="shared" ref="H45:H48" si="10">E45*G45</f>
        <v>14062.5</v>
      </c>
      <c r="I45" s="40">
        <f>H45/I$20</f>
        <v>3.9138602838853327</v>
      </c>
      <c r="J45" s="111"/>
    </row>
    <row r="46" spans="1:11" s="112" customFormat="1" x14ac:dyDescent="0.2">
      <c r="A46" s="138"/>
      <c r="B46" s="44"/>
      <c r="C46" s="44"/>
      <c r="D46" s="44" t="s">
        <v>240</v>
      </c>
      <c r="E46" s="45">
        <f>E51</f>
        <v>37</v>
      </c>
      <c r="F46" s="109" t="s">
        <v>13</v>
      </c>
      <c r="G46" s="40">
        <v>150</v>
      </c>
      <c r="H46" s="95">
        <f t="shared" si="10"/>
        <v>5550</v>
      </c>
      <c r="I46" s="40">
        <f>H46/I$20</f>
        <v>1.5446701920400778</v>
      </c>
      <c r="J46" s="111"/>
    </row>
    <row r="47" spans="1:11" s="112" customFormat="1" x14ac:dyDescent="0.2">
      <c r="A47" s="138"/>
      <c r="B47" s="44"/>
      <c r="C47" s="44"/>
      <c r="D47" s="108"/>
      <c r="E47" s="45"/>
      <c r="F47" s="109"/>
      <c r="G47" s="40"/>
      <c r="H47" s="95">
        <f t="shared" si="10"/>
        <v>0</v>
      </c>
      <c r="I47" s="40">
        <f>H47/I$20</f>
        <v>0</v>
      </c>
      <c r="J47" s="111"/>
    </row>
    <row r="48" spans="1:11" s="112" customFormat="1" x14ac:dyDescent="0.2">
      <c r="A48" s="138"/>
      <c r="B48" s="44"/>
      <c r="C48" s="44"/>
      <c r="D48" s="108"/>
      <c r="E48" s="45"/>
      <c r="F48" s="109"/>
      <c r="G48" s="40"/>
      <c r="H48" s="95">
        <f t="shared" si="10"/>
        <v>0</v>
      </c>
      <c r="I48" s="40">
        <f>H48/I$20</f>
        <v>0</v>
      </c>
      <c r="J48" s="111"/>
    </row>
    <row r="49" spans="1:12" s="112" customFormat="1" ht="7.35" customHeight="1" x14ac:dyDescent="0.2">
      <c r="A49" s="138"/>
      <c r="B49" s="44"/>
      <c r="C49" s="44"/>
      <c r="D49" s="47"/>
      <c r="E49" s="45"/>
      <c r="F49" s="109"/>
      <c r="G49" s="40"/>
      <c r="H49" s="95"/>
      <c r="I49" s="40"/>
      <c r="J49" s="111"/>
    </row>
    <row r="50" spans="1:12" s="119" customFormat="1" x14ac:dyDescent="0.2">
      <c r="A50" s="150">
        <v>8</v>
      </c>
      <c r="B50" s="113"/>
      <c r="C50" s="113" t="s">
        <v>195</v>
      </c>
      <c r="D50" s="113"/>
      <c r="E50" s="114"/>
      <c r="F50" s="115"/>
      <c r="G50" s="116"/>
      <c r="H50" s="117">
        <f>SUM(H51:H54)</f>
        <v>25900</v>
      </c>
      <c r="I50" s="116">
        <f t="shared" ref="I50" si="11">H50/I$20</f>
        <v>7.20846089618703</v>
      </c>
      <c r="J50" s="118"/>
      <c r="K50" s="126"/>
    </row>
    <row r="51" spans="1:12" s="112" customFormat="1" x14ac:dyDescent="0.2">
      <c r="A51" s="138"/>
      <c r="B51" s="44"/>
      <c r="C51" s="44"/>
      <c r="D51" s="186" t="s">
        <v>241</v>
      </c>
      <c r="E51" s="45">
        <v>37</v>
      </c>
      <c r="F51" s="109" t="s">
        <v>13</v>
      </c>
      <c r="G51" s="40">
        <v>700</v>
      </c>
      <c r="H51" s="95">
        <f t="shared" ref="H51:H54" si="12">E51*G51</f>
        <v>25900</v>
      </c>
      <c r="I51" s="40">
        <f>H51/I$20</f>
        <v>7.20846089618703</v>
      </c>
      <c r="J51" s="111"/>
    </row>
    <row r="52" spans="1:12" s="112" customFormat="1" x14ac:dyDescent="0.2">
      <c r="A52" s="138"/>
      <c r="B52" s="44"/>
      <c r="C52" s="44"/>
      <c r="D52" s="44"/>
      <c r="E52" s="45"/>
      <c r="F52" s="109"/>
      <c r="G52" s="40"/>
      <c r="H52" s="95">
        <f t="shared" si="12"/>
        <v>0</v>
      </c>
      <c r="I52" s="40">
        <f>H52/I$20</f>
        <v>0</v>
      </c>
      <c r="J52" s="111"/>
    </row>
    <row r="53" spans="1:12" s="112" customFormat="1" x14ac:dyDescent="0.2">
      <c r="A53" s="138"/>
      <c r="B53" s="44"/>
      <c r="C53" s="44"/>
      <c r="D53" s="108"/>
      <c r="E53" s="45"/>
      <c r="F53" s="109"/>
      <c r="G53" s="40"/>
      <c r="H53" s="95">
        <f t="shared" si="12"/>
        <v>0</v>
      </c>
      <c r="I53" s="40">
        <f>H53/I$20</f>
        <v>0</v>
      </c>
      <c r="J53" s="111"/>
    </row>
    <row r="54" spans="1:12" s="112" customFormat="1" x14ac:dyDescent="0.2">
      <c r="A54" s="138"/>
      <c r="B54" s="44"/>
      <c r="C54" s="44"/>
      <c r="D54" s="108"/>
      <c r="E54" s="45"/>
      <c r="F54" s="109"/>
      <c r="G54" s="40"/>
      <c r="H54" s="95">
        <f t="shared" si="12"/>
        <v>0</v>
      </c>
      <c r="I54" s="40">
        <f>H54/I$20</f>
        <v>0</v>
      </c>
      <c r="J54" s="111"/>
    </row>
    <row r="55" spans="1:12" s="112" customFormat="1" ht="7.35" customHeight="1" x14ac:dyDescent="0.2">
      <c r="A55" s="138"/>
      <c r="B55" s="44"/>
      <c r="C55" s="44"/>
      <c r="D55" s="47"/>
      <c r="E55" s="45"/>
      <c r="F55" s="109"/>
      <c r="G55" s="40"/>
      <c r="H55" s="95"/>
      <c r="I55" s="40"/>
      <c r="J55" s="111"/>
    </row>
    <row r="56" spans="1:12" s="119" customFormat="1" x14ac:dyDescent="0.2">
      <c r="A56" s="150">
        <v>9</v>
      </c>
      <c r="B56" s="113"/>
      <c r="C56" s="113" t="s">
        <v>20</v>
      </c>
      <c r="D56" s="113"/>
      <c r="E56" s="114"/>
      <c r="F56" s="115"/>
      <c r="G56" s="116"/>
      <c r="H56" s="117">
        <f>SUM(H57:H59)</f>
        <v>7186</v>
      </c>
      <c r="I56" s="116">
        <f t="shared" ref="I56" si="13">H56/I$20</f>
        <v>2</v>
      </c>
      <c r="J56" s="118"/>
      <c r="K56" s="126"/>
    </row>
    <row r="57" spans="1:12" s="112" customFormat="1" x14ac:dyDescent="0.2">
      <c r="A57" s="138"/>
      <c r="B57" s="44"/>
      <c r="C57" s="44"/>
      <c r="D57" s="47" t="s">
        <v>236</v>
      </c>
      <c r="E57" s="45">
        <f>I20</f>
        <v>3593</v>
      </c>
      <c r="F57" s="109" t="s">
        <v>10</v>
      </c>
      <c r="G57" s="40">
        <v>0.5</v>
      </c>
      <c r="H57" s="95">
        <f t="shared" ref="H57" si="14">E57*G57</f>
        <v>1796.5</v>
      </c>
      <c r="I57" s="40">
        <f>H57/I$20</f>
        <v>0.5</v>
      </c>
      <c r="J57" s="111"/>
    </row>
    <row r="58" spans="1:12" s="112" customFormat="1" x14ac:dyDescent="0.2">
      <c r="A58" s="138"/>
      <c r="B58" s="44"/>
      <c r="C58" s="44"/>
      <c r="D58" s="44" t="s">
        <v>242</v>
      </c>
      <c r="E58" s="45">
        <f>E57</f>
        <v>3593</v>
      </c>
      <c r="F58" s="109" t="s">
        <v>10</v>
      </c>
      <c r="G58" s="40">
        <v>1.5</v>
      </c>
      <c r="H58" s="95">
        <f t="shared" ref="H58:H59" si="15">E58*G58</f>
        <v>5389.5</v>
      </c>
      <c r="I58" s="40">
        <f>H58/I$20</f>
        <v>1.5</v>
      </c>
      <c r="J58" s="111"/>
    </row>
    <row r="59" spans="1:12" s="112" customFormat="1" x14ac:dyDescent="0.2">
      <c r="A59" s="138"/>
      <c r="B59" s="44"/>
      <c r="C59" s="44"/>
      <c r="D59" s="108"/>
      <c r="E59" s="45"/>
      <c r="F59" s="109"/>
      <c r="G59" s="40"/>
      <c r="H59" s="95">
        <f t="shared" si="15"/>
        <v>0</v>
      </c>
      <c r="I59" s="40">
        <f>H59/I$20</f>
        <v>0</v>
      </c>
      <c r="J59" s="111"/>
    </row>
    <row r="60" spans="1:12" s="112" customFormat="1" ht="7.35" customHeight="1" x14ac:dyDescent="0.2">
      <c r="A60" s="151"/>
      <c r="B60" s="44"/>
      <c r="C60" s="44"/>
      <c r="D60" s="44"/>
      <c r="E60" s="109"/>
      <c r="F60" s="45"/>
      <c r="G60" s="40"/>
      <c r="H60" s="129"/>
      <c r="I60" s="95"/>
      <c r="J60" s="111"/>
    </row>
    <row r="61" spans="1:12" s="119" customFormat="1" x14ac:dyDescent="0.2">
      <c r="A61" s="150">
        <v>10</v>
      </c>
      <c r="B61" s="113"/>
      <c r="C61" s="113" t="s">
        <v>21</v>
      </c>
      <c r="D61" s="113"/>
      <c r="E61" s="114"/>
      <c r="F61" s="115"/>
      <c r="G61" s="116"/>
      <c r="H61" s="117">
        <f>SUM(H62:H63)</f>
        <v>0</v>
      </c>
      <c r="I61" s="116">
        <f>H61/I$20</f>
        <v>0</v>
      </c>
      <c r="J61" s="118"/>
      <c r="K61" s="126"/>
    </row>
    <row r="62" spans="1:12" s="112" customFormat="1" x14ac:dyDescent="0.2">
      <c r="A62" s="138"/>
      <c r="B62" s="44"/>
      <c r="C62" s="44"/>
      <c r="D62" s="123"/>
      <c r="E62" s="45"/>
      <c r="F62" s="109"/>
      <c r="G62" s="40"/>
      <c r="H62" s="95">
        <f>E62*G62</f>
        <v>0</v>
      </c>
      <c r="I62" s="40">
        <f>H62/I$20</f>
        <v>0</v>
      </c>
      <c r="J62" s="221"/>
      <c r="K62" s="119"/>
      <c r="L62" s="119"/>
    </row>
    <row r="63" spans="1:12" s="112" customFormat="1" ht="7.15" customHeight="1" x14ac:dyDescent="0.2">
      <c r="A63" s="138"/>
      <c r="B63" s="44"/>
      <c r="C63" s="44"/>
      <c r="D63" s="44"/>
      <c r="E63" s="45"/>
      <c r="F63" s="109"/>
      <c r="G63" s="40"/>
      <c r="H63" s="95"/>
      <c r="I63" s="40"/>
      <c r="J63" s="111"/>
    </row>
    <row r="64" spans="1:12" s="119" customFormat="1" x14ac:dyDescent="0.2">
      <c r="A64" s="150">
        <v>11</v>
      </c>
      <c r="B64" s="113"/>
      <c r="C64" s="113" t="s">
        <v>22</v>
      </c>
      <c r="D64" s="113"/>
      <c r="E64" s="114"/>
      <c r="F64" s="115"/>
      <c r="G64" s="116"/>
      <c r="H64" s="117">
        <f>SUM(H65:H66)</f>
        <v>0</v>
      </c>
      <c r="I64" s="116">
        <f>H64/I$20</f>
        <v>0</v>
      </c>
      <c r="J64" s="118"/>
    </row>
    <row r="65" spans="1:11" s="112" customFormat="1" x14ac:dyDescent="0.2">
      <c r="A65" s="138"/>
      <c r="B65" s="44"/>
      <c r="C65" s="44"/>
      <c r="D65" s="44"/>
      <c r="E65" s="45"/>
      <c r="F65" s="109"/>
      <c r="G65" s="40"/>
      <c r="H65" s="95">
        <f>E65*G65</f>
        <v>0</v>
      </c>
      <c r="I65" s="40">
        <f>H65/I$20</f>
        <v>0</v>
      </c>
      <c r="J65" s="111"/>
    </row>
    <row r="66" spans="1:11" s="112" customFormat="1" ht="7.15" customHeight="1" x14ac:dyDescent="0.2">
      <c r="A66" s="138"/>
      <c r="B66" s="44"/>
      <c r="C66" s="44"/>
      <c r="D66" s="44"/>
      <c r="E66" s="45"/>
      <c r="F66" s="109"/>
      <c r="G66" s="40"/>
      <c r="H66" s="95"/>
      <c r="I66" s="40"/>
      <c r="J66" s="111"/>
    </row>
    <row r="67" spans="1:11" s="119" customFormat="1" x14ac:dyDescent="0.2">
      <c r="A67" s="150">
        <v>12</v>
      </c>
      <c r="B67" s="113"/>
      <c r="C67" s="113" t="s">
        <v>23</v>
      </c>
      <c r="D67" s="113"/>
      <c r="E67" s="114"/>
      <c r="F67" s="115"/>
      <c r="G67" s="116"/>
      <c r="H67" s="117">
        <f>SUM(H68:H69)</f>
        <v>0</v>
      </c>
      <c r="I67" s="116">
        <f>H67/I$20</f>
        <v>0</v>
      </c>
      <c r="J67" s="118"/>
    </row>
    <row r="68" spans="1:11" s="112" customFormat="1" x14ac:dyDescent="0.2">
      <c r="A68" s="138"/>
      <c r="B68" s="44"/>
      <c r="C68" s="44"/>
      <c r="D68" s="44"/>
      <c r="E68" s="45"/>
      <c r="F68" s="109"/>
      <c r="G68" s="40"/>
      <c r="H68" s="95">
        <f>E68*G68</f>
        <v>0</v>
      </c>
      <c r="I68" s="40">
        <f>H68/I$20</f>
        <v>0</v>
      </c>
      <c r="J68" s="111"/>
    </row>
    <row r="69" spans="1:11" s="112" customFormat="1" ht="7.15" customHeight="1" x14ac:dyDescent="0.2">
      <c r="A69" s="138"/>
      <c r="B69" s="44"/>
      <c r="C69" s="44"/>
      <c r="D69" s="44"/>
      <c r="E69" s="45"/>
      <c r="F69" s="109"/>
      <c r="G69" s="40"/>
      <c r="H69" s="95"/>
      <c r="I69" s="40"/>
      <c r="J69" s="111"/>
    </row>
    <row r="70" spans="1:11" s="119" customFormat="1" x14ac:dyDescent="0.2">
      <c r="A70" s="150">
        <v>13</v>
      </c>
      <c r="B70" s="113"/>
      <c r="C70" s="113" t="s">
        <v>24</v>
      </c>
      <c r="D70" s="113"/>
      <c r="E70" s="114"/>
      <c r="F70" s="115"/>
      <c r="G70" s="116"/>
      <c r="H70" s="117">
        <f>SUM(H71:H72)</f>
        <v>0</v>
      </c>
      <c r="I70" s="116">
        <f>H70/I$20</f>
        <v>0</v>
      </c>
      <c r="J70" s="118"/>
      <c r="K70" s="131"/>
    </row>
    <row r="71" spans="1:11" s="112" customFormat="1" x14ac:dyDescent="0.2">
      <c r="A71" s="138"/>
      <c r="B71" s="44"/>
      <c r="C71" s="44"/>
      <c r="D71" s="44"/>
      <c r="E71" s="45"/>
      <c r="F71" s="109"/>
      <c r="G71" s="40"/>
      <c r="H71" s="95"/>
      <c r="I71" s="40"/>
      <c r="J71" s="111"/>
    </row>
    <row r="72" spans="1:11" s="112" customFormat="1" ht="7.15" customHeight="1" x14ac:dyDescent="0.2">
      <c r="A72" s="138"/>
      <c r="B72" s="44"/>
      <c r="C72" s="44"/>
      <c r="D72" s="44"/>
      <c r="E72" s="45"/>
      <c r="F72" s="109"/>
      <c r="G72" s="40"/>
      <c r="H72" s="95"/>
      <c r="I72" s="40"/>
      <c r="J72" s="111"/>
    </row>
    <row r="73" spans="1:11" s="119" customFormat="1" x14ac:dyDescent="0.2">
      <c r="A73" s="150">
        <v>14</v>
      </c>
      <c r="B73" s="113"/>
      <c r="C73" s="113" t="s">
        <v>25</v>
      </c>
      <c r="D73" s="113"/>
      <c r="E73" s="114"/>
      <c r="F73" s="115"/>
      <c r="G73" s="116"/>
      <c r="H73" s="117">
        <f>SUM(H74:H75)</f>
        <v>0</v>
      </c>
      <c r="I73" s="116">
        <f t="shared" ref="I73:I74" si="16">H73/I$20</f>
        <v>0</v>
      </c>
      <c r="J73" s="118"/>
    </row>
    <row r="74" spans="1:11" s="112" customFormat="1" x14ac:dyDescent="0.2">
      <c r="A74" s="138"/>
      <c r="B74" s="44"/>
      <c r="C74" s="44"/>
      <c r="D74" s="44"/>
      <c r="E74" s="45"/>
      <c r="F74" s="109"/>
      <c r="G74" s="40"/>
      <c r="H74" s="95">
        <f t="shared" ref="H74" si="17">E74*G74</f>
        <v>0</v>
      </c>
      <c r="I74" s="40">
        <f t="shared" si="16"/>
        <v>0</v>
      </c>
      <c r="J74" s="111"/>
      <c r="K74" s="120"/>
    </row>
    <row r="75" spans="1:11" s="112" customFormat="1" ht="7.15" customHeight="1" x14ac:dyDescent="0.2">
      <c r="A75" s="138"/>
      <c r="B75" s="44"/>
      <c r="C75" s="44"/>
      <c r="D75" s="44"/>
      <c r="E75" s="45"/>
      <c r="F75" s="109"/>
      <c r="G75" s="40"/>
      <c r="H75" s="95"/>
      <c r="I75" s="40"/>
      <c r="J75" s="111"/>
    </row>
    <row r="76" spans="1:11" s="119" customFormat="1" x14ac:dyDescent="0.2">
      <c r="A76" s="150">
        <v>15</v>
      </c>
      <c r="B76" s="113"/>
      <c r="C76" s="113" t="s">
        <v>26</v>
      </c>
      <c r="D76" s="113"/>
      <c r="E76" s="114"/>
      <c r="F76" s="115"/>
      <c r="G76" s="116"/>
      <c r="H76" s="117">
        <f>SUM(H77:H78)</f>
        <v>0</v>
      </c>
      <c r="I76" s="116">
        <f t="shared" ref="I76:I77" si="18">H76/I$20</f>
        <v>0</v>
      </c>
      <c r="J76" s="118"/>
    </row>
    <row r="77" spans="1:11" s="112" customFormat="1" x14ac:dyDescent="0.2">
      <c r="A77" s="138"/>
      <c r="B77" s="44"/>
      <c r="C77" s="44"/>
      <c r="D77" s="44"/>
      <c r="E77" s="45"/>
      <c r="F77" s="109"/>
      <c r="G77" s="40"/>
      <c r="H77" s="95">
        <f>E77*G77</f>
        <v>0</v>
      </c>
      <c r="I77" s="40">
        <f t="shared" si="18"/>
        <v>0</v>
      </c>
      <c r="J77" s="111"/>
    </row>
    <row r="78" spans="1:11" s="112" customFormat="1" ht="6.6" customHeight="1" x14ac:dyDescent="0.2">
      <c r="A78" s="138"/>
      <c r="B78" s="44"/>
      <c r="C78" s="44"/>
      <c r="D78" s="44"/>
      <c r="E78" s="45"/>
      <c r="F78" s="109"/>
      <c r="G78" s="40"/>
      <c r="H78" s="95"/>
      <c r="I78" s="40"/>
      <c r="J78" s="111"/>
    </row>
    <row r="79" spans="1:11" s="119" customFormat="1" x14ac:dyDescent="0.2">
      <c r="A79" s="150">
        <v>16</v>
      </c>
      <c r="B79" s="113"/>
      <c r="C79" s="113" t="s">
        <v>29</v>
      </c>
      <c r="D79" s="113"/>
      <c r="E79" s="114"/>
      <c r="F79" s="115"/>
      <c r="G79" s="116"/>
      <c r="H79" s="117">
        <f>SUM(H80:H81)</f>
        <v>2500</v>
      </c>
      <c r="I79" s="116">
        <f t="shared" ref="I79:I80" si="19">H79/I$20</f>
        <v>0.69579738380183687</v>
      </c>
      <c r="J79" s="118"/>
      <c r="K79" s="126"/>
    </row>
    <row r="80" spans="1:11" s="112" customFormat="1" x14ac:dyDescent="0.2">
      <c r="A80" s="138"/>
      <c r="B80" s="44"/>
      <c r="C80" s="44"/>
      <c r="D80" s="44" t="s">
        <v>244</v>
      </c>
      <c r="E80" s="45">
        <v>1</v>
      </c>
      <c r="F80" s="109" t="s">
        <v>54</v>
      </c>
      <c r="G80" s="40">
        <v>2500</v>
      </c>
      <c r="H80" s="95">
        <f>E80*G80</f>
        <v>2500</v>
      </c>
      <c r="I80" s="40">
        <f t="shared" si="19"/>
        <v>0.69579738380183687</v>
      </c>
      <c r="J80" s="111"/>
    </row>
    <row r="81" spans="1:11" ht="6.6" customHeight="1" x14ac:dyDescent="0.2">
      <c r="A81" s="137"/>
      <c r="B81" s="27"/>
      <c r="C81" s="27"/>
      <c r="D81" s="27"/>
      <c r="E81" s="28"/>
      <c r="F81" s="29"/>
      <c r="G81" s="30"/>
      <c r="H81" s="31"/>
      <c r="I81" s="30"/>
    </row>
    <row r="82" spans="1:11" x14ac:dyDescent="0.2">
      <c r="A82" s="139"/>
      <c r="B82" s="92"/>
      <c r="C82" s="140" t="s">
        <v>231</v>
      </c>
      <c r="D82" s="140"/>
      <c r="E82" s="141"/>
      <c r="F82" s="142"/>
      <c r="G82" s="143"/>
      <c r="H82" s="144">
        <f>SUM(H24:H81)-H30-H33-H37-H40-H44-H50-H56-H61-H64-H67-H70-H73-H76-H79</f>
        <v>229136.5</v>
      </c>
      <c r="I82" s="143">
        <f>H82/I20</f>
        <v>63.773030893403842</v>
      </c>
      <c r="K82" s="55"/>
    </row>
    <row r="83" spans="1:11" ht="7.35" customHeight="1" x14ac:dyDescent="0.2">
      <c r="A83" s="227"/>
      <c r="B83" s="228"/>
      <c r="C83" s="229"/>
      <c r="D83" s="229"/>
      <c r="E83" s="230"/>
      <c r="F83" s="231"/>
      <c r="G83" s="232"/>
      <c r="H83" s="233"/>
      <c r="I83" s="232"/>
      <c r="K83" s="55"/>
    </row>
    <row r="84" spans="1:11" ht="15" customHeight="1" x14ac:dyDescent="0.25">
      <c r="A84" s="26"/>
      <c r="B84" s="27"/>
      <c r="C84" s="179"/>
      <c r="D84" s="27" t="s">
        <v>30</v>
      </c>
      <c r="E84" s="234"/>
      <c r="F84" s="234"/>
      <c r="G84" s="235"/>
      <c r="H84" s="197">
        <v>45000</v>
      </c>
      <c r="I84" s="40">
        <f t="shared" ref="I84:I90" si="20">H84/I$20</f>
        <v>12.524352908433064</v>
      </c>
      <c r="J84" s="7"/>
    </row>
    <row r="85" spans="1:11" ht="15" customHeight="1" x14ac:dyDescent="0.25">
      <c r="A85" s="26"/>
      <c r="B85" s="27"/>
      <c r="C85" s="179"/>
      <c r="D85" s="27" t="s">
        <v>182</v>
      </c>
      <c r="E85" s="234"/>
      <c r="F85" s="234"/>
      <c r="G85" s="235">
        <v>0.1</v>
      </c>
      <c r="H85" s="197">
        <f t="shared" ref="H85:H90" si="21">H$82*G85</f>
        <v>22913.65</v>
      </c>
      <c r="I85" s="40">
        <f t="shared" si="20"/>
        <v>6.3773030893403844</v>
      </c>
      <c r="J85" s="7"/>
    </row>
    <row r="86" spans="1:11" ht="15" customHeight="1" x14ac:dyDescent="0.25">
      <c r="A86" s="26"/>
      <c r="B86" s="27"/>
      <c r="C86" s="179"/>
      <c r="D86" s="27" t="s">
        <v>183</v>
      </c>
      <c r="E86" s="234"/>
      <c r="F86" s="234"/>
      <c r="G86" s="235">
        <v>0</v>
      </c>
      <c r="H86" s="197">
        <f t="shared" si="21"/>
        <v>0</v>
      </c>
      <c r="I86" s="40">
        <f t="shared" si="20"/>
        <v>0</v>
      </c>
      <c r="J86" s="7"/>
    </row>
    <row r="87" spans="1:11" ht="15" customHeight="1" x14ac:dyDescent="0.25">
      <c r="A87" s="26"/>
      <c r="B87" s="27"/>
      <c r="C87" s="179"/>
      <c r="D87" s="27" t="s">
        <v>184</v>
      </c>
      <c r="E87" s="234"/>
      <c r="F87" s="234"/>
      <c r="G87" s="235">
        <v>0.01</v>
      </c>
      <c r="H87" s="197">
        <f t="shared" si="21"/>
        <v>2291.3650000000002</v>
      </c>
      <c r="I87" s="40">
        <f t="shared" si="20"/>
        <v>0.63773030893403848</v>
      </c>
      <c r="J87" s="7"/>
    </row>
    <row r="88" spans="1:11" ht="15" customHeight="1" x14ac:dyDescent="0.25">
      <c r="A88" s="26"/>
      <c r="B88" s="27"/>
      <c r="C88" s="179"/>
      <c r="D88" s="27" t="s">
        <v>185</v>
      </c>
      <c r="E88" s="234"/>
      <c r="F88" s="234"/>
      <c r="G88" s="235">
        <v>0</v>
      </c>
      <c r="H88" s="197">
        <f t="shared" si="21"/>
        <v>0</v>
      </c>
      <c r="I88" s="40">
        <f t="shared" si="20"/>
        <v>0</v>
      </c>
      <c r="J88" s="7"/>
    </row>
    <row r="89" spans="1:11" ht="15" customHeight="1" x14ac:dyDescent="0.25">
      <c r="A89" s="26"/>
      <c r="B89" s="27"/>
      <c r="C89" s="179"/>
      <c r="D89" s="27" t="s">
        <v>204</v>
      </c>
      <c r="E89" s="234"/>
      <c r="F89" s="234"/>
      <c r="G89" s="235">
        <v>3.5000000000000001E-3</v>
      </c>
      <c r="H89" s="197">
        <f t="shared" si="21"/>
        <v>801.97775000000001</v>
      </c>
      <c r="I89" s="40">
        <f t="shared" si="20"/>
        <v>0.22320560812691345</v>
      </c>
      <c r="J89" s="7"/>
    </row>
    <row r="90" spans="1:11" ht="15" customHeight="1" x14ac:dyDescent="0.25">
      <c r="A90" s="26"/>
      <c r="B90" s="27"/>
      <c r="C90" s="179"/>
      <c r="D90" s="27" t="s">
        <v>186</v>
      </c>
      <c r="E90" s="234"/>
      <c r="F90" s="234"/>
      <c r="G90" s="235">
        <v>0.03</v>
      </c>
      <c r="H90" s="197">
        <f t="shared" si="21"/>
        <v>6874.0949999999993</v>
      </c>
      <c r="I90" s="40">
        <f t="shared" si="20"/>
        <v>1.913190926802115</v>
      </c>
      <c r="J90" s="7"/>
    </row>
    <row r="91" spans="1:11" ht="7.35" customHeight="1" x14ac:dyDescent="0.2">
      <c r="A91" s="227"/>
      <c r="B91" s="228"/>
      <c r="C91" s="229"/>
      <c r="D91" s="229"/>
      <c r="E91" s="230"/>
      <c r="F91" s="231"/>
      <c r="G91" s="232"/>
      <c r="H91" s="233"/>
      <c r="I91" s="232"/>
      <c r="K91" s="55"/>
    </row>
    <row r="92" spans="1:11" x14ac:dyDescent="0.2">
      <c r="A92" s="139"/>
      <c r="B92" s="92"/>
      <c r="C92" s="140" t="s">
        <v>232</v>
      </c>
      <c r="D92" s="140"/>
      <c r="E92" s="141"/>
      <c r="F92" s="142"/>
      <c r="G92" s="143"/>
      <c r="H92" s="144">
        <f>SUM(H82:H91)</f>
        <v>307017.58775000001</v>
      </c>
      <c r="I92" s="143">
        <f>H92/I20</f>
        <v>85.44881373504036</v>
      </c>
      <c r="K92" s="46"/>
    </row>
    <row r="93" spans="1:11" ht="7.35" customHeight="1" x14ac:dyDescent="0.2">
      <c r="A93" s="137"/>
      <c r="B93" s="27"/>
      <c r="C93" s="27"/>
      <c r="D93" s="145"/>
      <c r="E93" s="146"/>
      <c r="F93" s="147"/>
      <c r="G93" s="148"/>
      <c r="H93" s="149"/>
      <c r="I93" s="148"/>
    </row>
  </sheetData>
  <mergeCells count="4">
    <mergeCell ref="B7:I7"/>
    <mergeCell ref="B9:I9"/>
    <mergeCell ref="A14:I14"/>
    <mergeCell ref="C17:D17"/>
  </mergeCells>
  <pageMargins left="0.7" right="0.7" top="0.75" bottom="0.75" header="0.3" footer="0.3"/>
  <pageSetup scale="7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4:L93"/>
  <sheetViews>
    <sheetView view="pageBreakPreview" topLeftCell="A58" zoomScaleNormal="90" zoomScaleSheetLayoutView="100" zoomScalePageLayoutView="130" workbookViewId="0">
      <selection activeCell="E26" sqref="E26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1.28515625" style="7" bestFit="1" customWidth="1"/>
    <col min="6" max="6" width="9.140625" style="7"/>
    <col min="7" max="7" width="15.140625" style="9" bestFit="1" customWidth="1"/>
    <col min="8" max="8" width="17" style="7" bestFit="1" customWidth="1"/>
    <col min="9" max="9" width="11.42578125" style="7" customWidth="1"/>
    <col min="10" max="10" width="12.28515625" style="6" bestFit="1" customWidth="1"/>
    <col min="11" max="11" width="11.28515625" style="7" bestFit="1" customWidth="1"/>
    <col min="12" max="13" width="10.28515625" style="7" bestFit="1" customWidth="1"/>
    <col min="14" max="256" width="9.140625" style="7"/>
    <col min="257" max="257" width="4.7109375" style="7" customWidth="1"/>
    <col min="258" max="259" width="3.7109375" style="7" customWidth="1"/>
    <col min="260" max="260" width="39.140625" style="7" customWidth="1"/>
    <col min="261" max="261" width="11.28515625" style="7" bestFit="1" customWidth="1"/>
    <col min="262" max="262" width="9.140625" style="7"/>
    <col min="263" max="263" width="15.140625" style="7" bestFit="1" customWidth="1"/>
    <col min="264" max="264" width="17" style="7" bestFit="1" customWidth="1"/>
    <col min="265" max="265" width="11.42578125" style="7" customWidth="1"/>
    <col min="266" max="266" width="12.28515625" style="7" bestFit="1" customWidth="1"/>
    <col min="267" max="267" width="11.28515625" style="7" bestFit="1" customWidth="1"/>
    <col min="268" max="269" width="10.28515625" style="7" bestFit="1" customWidth="1"/>
    <col min="270" max="512" width="9.140625" style="7"/>
    <col min="513" max="513" width="4.7109375" style="7" customWidth="1"/>
    <col min="514" max="515" width="3.7109375" style="7" customWidth="1"/>
    <col min="516" max="516" width="39.140625" style="7" customWidth="1"/>
    <col min="517" max="517" width="11.28515625" style="7" bestFit="1" customWidth="1"/>
    <col min="518" max="518" width="9.140625" style="7"/>
    <col min="519" max="519" width="15.140625" style="7" bestFit="1" customWidth="1"/>
    <col min="520" max="520" width="17" style="7" bestFit="1" customWidth="1"/>
    <col min="521" max="521" width="11.42578125" style="7" customWidth="1"/>
    <col min="522" max="522" width="12.28515625" style="7" bestFit="1" customWidth="1"/>
    <col min="523" max="523" width="11.28515625" style="7" bestFit="1" customWidth="1"/>
    <col min="524" max="525" width="10.28515625" style="7" bestFit="1" customWidth="1"/>
    <col min="526" max="768" width="9.140625" style="7"/>
    <col min="769" max="769" width="4.7109375" style="7" customWidth="1"/>
    <col min="770" max="771" width="3.7109375" style="7" customWidth="1"/>
    <col min="772" max="772" width="39.140625" style="7" customWidth="1"/>
    <col min="773" max="773" width="11.28515625" style="7" bestFit="1" customWidth="1"/>
    <col min="774" max="774" width="9.140625" style="7"/>
    <col min="775" max="775" width="15.140625" style="7" bestFit="1" customWidth="1"/>
    <col min="776" max="776" width="17" style="7" bestFit="1" customWidth="1"/>
    <col min="777" max="777" width="11.42578125" style="7" customWidth="1"/>
    <col min="778" max="778" width="12.28515625" style="7" bestFit="1" customWidth="1"/>
    <col min="779" max="779" width="11.28515625" style="7" bestFit="1" customWidth="1"/>
    <col min="780" max="781" width="10.28515625" style="7" bestFit="1" customWidth="1"/>
    <col min="782" max="1024" width="9.140625" style="7"/>
    <col min="1025" max="1025" width="4.7109375" style="7" customWidth="1"/>
    <col min="1026" max="1027" width="3.7109375" style="7" customWidth="1"/>
    <col min="1028" max="1028" width="39.140625" style="7" customWidth="1"/>
    <col min="1029" max="1029" width="11.28515625" style="7" bestFit="1" customWidth="1"/>
    <col min="1030" max="1030" width="9.140625" style="7"/>
    <col min="1031" max="1031" width="15.140625" style="7" bestFit="1" customWidth="1"/>
    <col min="1032" max="1032" width="17" style="7" bestFit="1" customWidth="1"/>
    <col min="1033" max="1033" width="11.42578125" style="7" customWidth="1"/>
    <col min="1034" max="1034" width="12.28515625" style="7" bestFit="1" customWidth="1"/>
    <col min="1035" max="1035" width="11.28515625" style="7" bestFit="1" customWidth="1"/>
    <col min="1036" max="1037" width="10.28515625" style="7" bestFit="1" customWidth="1"/>
    <col min="1038" max="1280" width="9.140625" style="7"/>
    <col min="1281" max="1281" width="4.7109375" style="7" customWidth="1"/>
    <col min="1282" max="1283" width="3.7109375" style="7" customWidth="1"/>
    <col min="1284" max="1284" width="39.140625" style="7" customWidth="1"/>
    <col min="1285" max="1285" width="11.28515625" style="7" bestFit="1" customWidth="1"/>
    <col min="1286" max="1286" width="9.140625" style="7"/>
    <col min="1287" max="1287" width="15.140625" style="7" bestFit="1" customWidth="1"/>
    <col min="1288" max="1288" width="17" style="7" bestFit="1" customWidth="1"/>
    <col min="1289" max="1289" width="11.42578125" style="7" customWidth="1"/>
    <col min="1290" max="1290" width="12.28515625" style="7" bestFit="1" customWidth="1"/>
    <col min="1291" max="1291" width="11.28515625" style="7" bestFit="1" customWidth="1"/>
    <col min="1292" max="1293" width="10.28515625" style="7" bestFit="1" customWidth="1"/>
    <col min="1294" max="1536" width="9.140625" style="7"/>
    <col min="1537" max="1537" width="4.7109375" style="7" customWidth="1"/>
    <col min="1538" max="1539" width="3.7109375" style="7" customWidth="1"/>
    <col min="1540" max="1540" width="39.140625" style="7" customWidth="1"/>
    <col min="1541" max="1541" width="11.28515625" style="7" bestFit="1" customWidth="1"/>
    <col min="1542" max="1542" width="9.140625" style="7"/>
    <col min="1543" max="1543" width="15.140625" style="7" bestFit="1" customWidth="1"/>
    <col min="1544" max="1544" width="17" style="7" bestFit="1" customWidth="1"/>
    <col min="1545" max="1545" width="11.42578125" style="7" customWidth="1"/>
    <col min="1546" max="1546" width="12.28515625" style="7" bestFit="1" customWidth="1"/>
    <col min="1547" max="1547" width="11.28515625" style="7" bestFit="1" customWidth="1"/>
    <col min="1548" max="1549" width="10.28515625" style="7" bestFit="1" customWidth="1"/>
    <col min="1550" max="1792" width="9.140625" style="7"/>
    <col min="1793" max="1793" width="4.7109375" style="7" customWidth="1"/>
    <col min="1794" max="1795" width="3.7109375" style="7" customWidth="1"/>
    <col min="1796" max="1796" width="39.140625" style="7" customWidth="1"/>
    <col min="1797" max="1797" width="11.28515625" style="7" bestFit="1" customWidth="1"/>
    <col min="1798" max="1798" width="9.140625" style="7"/>
    <col min="1799" max="1799" width="15.140625" style="7" bestFit="1" customWidth="1"/>
    <col min="1800" max="1800" width="17" style="7" bestFit="1" customWidth="1"/>
    <col min="1801" max="1801" width="11.42578125" style="7" customWidth="1"/>
    <col min="1802" max="1802" width="12.28515625" style="7" bestFit="1" customWidth="1"/>
    <col min="1803" max="1803" width="11.28515625" style="7" bestFit="1" customWidth="1"/>
    <col min="1804" max="1805" width="10.28515625" style="7" bestFit="1" customWidth="1"/>
    <col min="1806" max="2048" width="9.140625" style="7"/>
    <col min="2049" max="2049" width="4.7109375" style="7" customWidth="1"/>
    <col min="2050" max="2051" width="3.7109375" style="7" customWidth="1"/>
    <col min="2052" max="2052" width="39.140625" style="7" customWidth="1"/>
    <col min="2053" max="2053" width="11.28515625" style="7" bestFit="1" customWidth="1"/>
    <col min="2054" max="2054" width="9.140625" style="7"/>
    <col min="2055" max="2055" width="15.140625" style="7" bestFit="1" customWidth="1"/>
    <col min="2056" max="2056" width="17" style="7" bestFit="1" customWidth="1"/>
    <col min="2057" max="2057" width="11.42578125" style="7" customWidth="1"/>
    <col min="2058" max="2058" width="12.28515625" style="7" bestFit="1" customWidth="1"/>
    <col min="2059" max="2059" width="11.28515625" style="7" bestFit="1" customWidth="1"/>
    <col min="2060" max="2061" width="10.28515625" style="7" bestFit="1" customWidth="1"/>
    <col min="2062" max="2304" width="9.140625" style="7"/>
    <col min="2305" max="2305" width="4.7109375" style="7" customWidth="1"/>
    <col min="2306" max="2307" width="3.7109375" style="7" customWidth="1"/>
    <col min="2308" max="2308" width="39.140625" style="7" customWidth="1"/>
    <col min="2309" max="2309" width="11.28515625" style="7" bestFit="1" customWidth="1"/>
    <col min="2310" max="2310" width="9.140625" style="7"/>
    <col min="2311" max="2311" width="15.140625" style="7" bestFit="1" customWidth="1"/>
    <col min="2312" max="2312" width="17" style="7" bestFit="1" customWidth="1"/>
    <col min="2313" max="2313" width="11.42578125" style="7" customWidth="1"/>
    <col min="2314" max="2314" width="12.28515625" style="7" bestFit="1" customWidth="1"/>
    <col min="2315" max="2315" width="11.28515625" style="7" bestFit="1" customWidth="1"/>
    <col min="2316" max="2317" width="10.28515625" style="7" bestFit="1" customWidth="1"/>
    <col min="2318" max="2560" width="9.140625" style="7"/>
    <col min="2561" max="2561" width="4.7109375" style="7" customWidth="1"/>
    <col min="2562" max="2563" width="3.7109375" style="7" customWidth="1"/>
    <col min="2564" max="2564" width="39.140625" style="7" customWidth="1"/>
    <col min="2565" max="2565" width="11.28515625" style="7" bestFit="1" customWidth="1"/>
    <col min="2566" max="2566" width="9.140625" style="7"/>
    <col min="2567" max="2567" width="15.140625" style="7" bestFit="1" customWidth="1"/>
    <col min="2568" max="2568" width="17" style="7" bestFit="1" customWidth="1"/>
    <col min="2569" max="2569" width="11.42578125" style="7" customWidth="1"/>
    <col min="2570" max="2570" width="12.28515625" style="7" bestFit="1" customWidth="1"/>
    <col min="2571" max="2571" width="11.28515625" style="7" bestFit="1" customWidth="1"/>
    <col min="2572" max="2573" width="10.28515625" style="7" bestFit="1" customWidth="1"/>
    <col min="2574" max="2816" width="9.140625" style="7"/>
    <col min="2817" max="2817" width="4.7109375" style="7" customWidth="1"/>
    <col min="2818" max="2819" width="3.7109375" style="7" customWidth="1"/>
    <col min="2820" max="2820" width="39.140625" style="7" customWidth="1"/>
    <col min="2821" max="2821" width="11.28515625" style="7" bestFit="1" customWidth="1"/>
    <col min="2822" max="2822" width="9.140625" style="7"/>
    <col min="2823" max="2823" width="15.140625" style="7" bestFit="1" customWidth="1"/>
    <col min="2824" max="2824" width="17" style="7" bestFit="1" customWidth="1"/>
    <col min="2825" max="2825" width="11.42578125" style="7" customWidth="1"/>
    <col min="2826" max="2826" width="12.28515625" style="7" bestFit="1" customWidth="1"/>
    <col min="2827" max="2827" width="11.28515625" style="7" bestFit="1" customWidth="1"/>
    <col min="2828" max="2829" width="10.28515625" style="7" bestFit="1" customWidth="1"/>
    <col min="2830" max="3072" width="9.140625" style="7"/>
    <col min="3073" max="3073" width="4.7109375" style="7" customWidth="1"/>
    <col min="3074" max="3075" width="3.7109375" style="7" customWidth="1"/>
    <col min="3076" max="3076" width="39.140625" style="7" customWidth="1"/>
    <col min="3077" max="3077" width="11.28515625" style="7" bestFit="1" customWidth="1"/>
    <col min="3078" max="3078" width="9.140625" style="7"/>
    <col min="3079" max="3079" width="15.140625" style="7" bestFit="1" customWidth="1"/>
    <col min="3080" max="3080" width="17" style="7" bestFit="1" customWidth="1"/>
    <col min="3081" max="3081" width="11.42578125" style="7" customWidth="1"/>
    <col min="3082" max="3082" width="12.28515625" style="7" bestFit="1" customWidth="1"/>
    <col min="3083" max="3083" width="11.28515625" style="7" bestFit="1" customWidth="1"/>
    <col min="3084" max="3085" width="10.28515625" style="7" bestFit="1" customWidth="1"/>
    <col min="3086" max="3328" width="9.140625" style="7"/>
    <col min="3329" max="3329" width="4.7109375" style="7" customWidth="1"/>
    <col min="3330" max="3331" width="3.7109375" style="7" customWidth="1"/>
    <col min="3332" max="3332" width="39.140625" style="7" customWidth="1"/>
    <col min="3333" max="3333" width="11.28515625" style="7" bestFit="1" customWidth="1"/>
    <col min="3334" max="3334" width="9.140625" style="7"/>
    <col min="3335" max="3335" width="15.140625" style="7" bestFit="1" customWidth="1"/>
    <col min="3336" max="3336" width="17" style="7" bestFit="1" customWidth="1"/>
    <col min="3337" max="3337" width="11.42578125" style="7" customWidth="1"/>
    <col min="3338" max="3338" width="12.28515625" style="7" bestFit="1" customWidth="1"/>
    <col min="3339" max="3339" width="11.28515625" style="7" bestFit="1" customWidth="1"/>
    <col min="3340" max="3341" width="10.28515625" style="7" bestFit="1" customWidth="1"/>
    <col min="3342" max="3584" width="9.140625" style="7"/>
    <col min="3585" max="3585" width="4.7109375" style="7" customWidth="1"/>
    <col min="3586" max="3587" width="3.7109375" style="7" customWidth="1"/>
    <col min="3588" max="3588" width="39.140625" style="7" customWidth="1"/>
    <col min="3589" max="3589" width="11.28515625" style="7" bestFit="1" customWidth="1"/>
    <col min="3590" max="3590" width="9.140625" style="7"/>
    <col min="3591" max="3591" width="15.140625" style="7" bestFit="1" customWidth="1"/>
    <col min="3592" max="3592" width="17" style="7" bestFit="1" customWidth="1"/>
    <col min="3593" max="3593" width="11.42578125" style="7" customWidth="1"/>
    <col min="3594" max="3594" width="12.28515625" style="7" bestFit="1" customWidth="1"/>
    <col min="3595" max="3595" width="11.28515625" style="7" bestFit="1" customWidth="1"/>
    <col min="3596" max="3597" width="10.28515625" style="7" bestFit="1" customWidth="1"/>
    <col min="3598" max="3840" width="9.140625" style="7"/>
    <col min="3841" max="3841" width="4.7109375" style="7" customWidth="1"/>
    <col min="3842" max="3843" width="3.7109375" style="7" customWidth="1"/>
    <col min="3844" max="3844" width="39.140625" style="7" customWidth="1"/>
    <col min="3845" max="3845" width="11.28515625" style="7" bestFit="1" customWidth="1"/>
    <col min="3846" max="3846" width="9.140625" style="7"/>
    <col min="3847" max="3847" width="15.140625" style="7" bestFit="1" customWidth="1"/>
    <col min="3848" max="3848" width="17" style="7" bestFit="1" customWidth="1"/>
    <col min="3849" max="3849" width="11.42578125" style="7" customWidth="1"/>
    <col min="3850" max="3850" width="12.28515625" style="7" bestFit="1" customWidth="1"/>
    <col min="3851" max="3851" width="11.28515625" style="7" bestFit="1" customWidth="1"/>
    <col min="3852" max="3853" width="10.28515625" style="7" bestFit="1" customWidth="1"/>
    <col min="3854" max="4096" width="9.140625" style="7"/>
    <col min="4097" max="4097" width="4.7109375" style="7" customWidth="1"/>
    <col min="4098" max="4099" width="3.7109375" style="7" customWidth="1"/>
    <col min="4100" max="4100" width="39.140625" style="7" customWidth="1"/>
    <col min="4101" max="4101" width="11.28515625" style="7" bestFit="1" customWidth="1"/>
    <col min="4102" max="4102" width="9.140625" style="7"/>
    <col min="4103" max="4103" width="15.140625" style="7" bestFit="1" customWidth="1"/>
    <col min="4104" max="4104" width="17" style="7" bestFit="1" customWidth="1"/>
    <col min="4105" max="4105" width="11.42578125" style="7" customWidth="1"/>
    <col min="4106" max="4106" width="12.28515625" style="7" bestFit="1" customWidth="1"/>
    <col min="4107" max="4107" width="11.28515625" style="7" bestFit="1" customWidth="1"/>
    <col min="4108" max="4109" width="10.28515625" style="7" bestFit="1" customWidth="1"/>
    <col min="4110" max="4352" width="9.140625" style="7"/>
    <col min="4353" max="4353" width="4.7109375" style="7" customWidth="1"/>
    <col min="4354" max="4355" width="3.7109375" style="7" customWidth="1"/>
    <col min="4356" max="4356" width="39.140625" style="7" customWidth="1"/>
    <col min="4357" max="4357" width="11.28515625" style="7" bestFit="1" customWidth="1"/>
    <col min="4358" max="4358" width="9.140625" style="7"/>
    <col min="4359" max="4359" width="15.140625" style="7" bestFit="1" customWidth="1"/>
    <col min="4360" max="4360" width="17" style="7" bestFit="1" customWidth="1"/>
    <col min="4361" max="4361" width="11.42578125" style="7" customWidth="1"/>
    <col min="4362" max="4362" width="12.28515625" style="7" bestFit="1" customWidth="1"/>
    <col min="4363" max="4363" width="11.28515625" style="7" bestFit="1" customWidth="1"/>
    <col min="4364" max="4365" width="10.28515625" style="7" bestFit="1" customWidth="1"/>
    <col min="4366" max="4608" width="9.140625" style="7"/>
    <col min="4609" max="4609" width="4.7109375" style="7" customWidth="1"/>
    <col min="4610" max="4611" width="3.7109375" style="7" customWidth="1"/>
    <col min="4612" max="4612" width="39.140625" style="7" customWidth="1"/>
    <col min="4613" max="4613" width="11.28515625" style="7" bestFit="1" customWidth="1"/>
    <col min="4614" max="4614" width="9.140625" style="7"/>
    <col min="4615" max="4615" width="15.140625" style="7" bestFit="1" customWidth="1"/>
    <col min="4616" max="4616" width="17" style="7" bestFit="1" customWidth="1"/>
    <col min="4617" max="4617" width="11.42578125" style="7" customWidth="1"/>
    <col min="4618" max="4618" width="12.28515625" style="7" bestFit="1" customWidth="1"/>
    <col min="4619" max="4619" width="11.28515625" style="7" bestFit="1" customWidth="1"/>
    <col min="4620" max="4621" width="10.28515625" style="7" bestFit="1" customWidth="1"/>
    <col min="4622" max="4864" width="9.140625" style="7"/>
    <col min="4865" max="4865" width="4.7109375" style="7" customWidth="1"/>
    <col min="4866" max="4867" width="3.7109375" style="7" customWidth="1"/>
    <col min="4868" max="4868" width="39.140625" style="7" customWidth="1"/>
    <col min="4869" max="4869" width="11.28515625" style="7" bestFit="1" customWidth="1"/>
    <col min="4870" max="4870" width="9.140625" style="7"/>
    <col min="4871" max="4871" width="15.140625" style="7" bestFit="1" customWidth="1"/>
    <col min="4872" max="4872" width="17" style="7" bestFit="1" customWidth="1"/>
    <col min="4873" max="4873" width="11.42578125" style="7" customWidth="1"/>
    <col min="4874" max="4874" width="12.28515625" style="7" bestFit="1" customWidth="1"/>
    <col min="4875" max="4875" width="11.28515625" style="7" bestFit="1" customWidth="1"/>
    <col min="4876" max="4877" width="10.28515625" style="7" bestFit="1" customWidth="1"/>
    <col min="4878" max="5120" width="9.140625" style="7"/>
    <col min="5121" max="5121" width="4.7109375" style="7" customWidth="1"/>
    <col min="5122" max="5123" width="3.7109375" style="7" customWidth="1"/>
    <col min="5124" max="5124" width="39.140625" style="7" customWidth="1"/>
    <col min="5125" max="5125" width="11.28515625" style="7" bestFit="1" customWidth="1"/>
    <col min="5126" max="5126" width="9.140625" style="7"/>
    <col min="5127" max="5127" width="15.140625" style="7" bestFit="1" customWidth="1"/>
    <col min="5128" max="5128" width="17" style="7" bestFit="1" customWidth="1"/>
    <col min="5129" max="5129" width="11.42578125" style="7" customWidth="1"/>
    <col min="5130" max="5130" width="12.28515625" style="7" bestFit="1" customWidth="1"/>
    <col min="5131" max="5131" width="11.28515625" style="7" bestFit="1" customWidth="1"/>
    <col min="5132" max="5133" width="10.28515625" style="7" bestFit="1" customWidth="1"/>
    <col min="5134" max="5376" width="9.140625" style="7"/>
    <col min="5377" max="5377" width="4.7109375" style="7" customWidth="1"/>
    <col min="5378" max="5379" width="3.7109375" style="7" customWidth="1"/>
    <col min="5380" max="5380" width="39.140625" style="7" customWidth="1"/>
    <col min="5381" max="5381" width="11.28515625" style="7" bestFit="1" customWidth="1"/>
    <col min="5382" max="5382" width="9.140625" style="7"/>
    <col min="5383" max="5383" width="15.140625" style="7" bestFit="1" customWidth="1"/>
    <col min="5384" max="5384" width="17" style="7" bestFit="1" customWidth="1"/>
    <col min="5385" max="5385" width="11.42578125" style="7" customWidth="1"/>
    <col min="5386" max="5386" width="12.28515625" style="7" bestFit="1" customWidth="1"/>
    <col min="5387" max="5387" width="11.28515625" style="7" bestFit="1" customWidth="1"/>
    <col min="5388" max="5389" width="10.28515625" style="7" bestFit="1" customWidth="1"/>
    <col min="5390" max="5632" width="9.140625" style="7"/>
    <col min="5633" max="5633" width="4.7109375" style="7" customWidth="1"/>
    <col min="5634" max="5635" width="3.7109375" style="7" customWidth="1"/>
    <col min="5636" max="5636" width="39.140625" style="7" customWidth="1"/>
    <col min="5637" max="5637" width="11.28515625" style="7" bestFit="1" customWidth="1"/>
    <col min="5638" max="5638" width="9.140625" style="7"/>
    <col min="5639" max="5639" width="15.140625" style="7" bestFit="1" customWidth="1"/>
    <col min="5640" max="5640" width="17" style="7" bestFit="1" customWidth="1"/>
    <col min="5641" max="5641" width="11.42578125" style="7" customWidth="1"/>
    <col min="5642" max="5642" width="12.28515625" style="7" bestFit="1" customWidth="1"/>
    <col min="5643" max="5643" width="11.28515625" style="7" bestFit="1" customWidth="1"/>
    <col min="5644" max="5645" width="10.28515625" style="7" bestFit="1" customWidth="1"/>
    <col min="5646" max="5888" width="9.140625" style="7"/>
    <col min="5889" max="5889" width="4.7109375" style="7" customWidth="1"/>
    <col min="5890" max="5891" width="3.7109375" style="7" customWidth="1"/>
    <col min="5892" max="5892" width="39.140625" style="7" customWidth="1"/>
    <col min="5893" max="5893" width="11.28515625" style="7" bestFit="1" customWidth="1"/>
    <col min="5894" max="5894" width="9.140625" style="7"/>
    <col min="5895" max="5895" width="15.140625" style="7" bestFit="1" customWidth="1"/>
    <col min="5896" max="5896" width="17" style="7" bestFit="1" customWidth="1"/>
    <col min="5897" max="5897" width="11.42578125" style="7" customWidth="1"/>
    <col min="5898" max="5898" width="12.28515625" style="7" bestFit="1" customWidth="1"/>
    <col min="5899" max="5899" width="11.28515625" style="7" bestFit="1" customWidth="1"/>
    <col min="5900" max="5901" width="10.28515625" style="7" bestFit="1" customWidth="1"/>
    <col min="5902" max="6144" width="9.140625" style="7"/>
    <col min="6145" max="6145" width="4.7109375" style="7" customWidth="1"/>
    <col min="6146" max="6147" width="3.7109375" style="7" customWidth="1"/>
    <col min="6148" max="6148" width="39.140625" style="7" customWidth="1"/>
    <col min="6149" max="6149" width="11.28515625" style="7" bestFit="1" customWidth="1"/>
    <col min="6150" max="6150" width="9.140625" style="7"/>
    <col min="6151" max="6151" width="15.140625" style="7" bestFit="1" customWidth="1"/>
    <col min="6152" max="6152" width="17" style="7" bestFit="1" customWidth="1"/>
    <col min="6153" max="6153" width="11.42578125" style="7" customWidth="1"/>
    <col min="6154" max="6154" width="12.28515625" style="7" bestFit="1" customWidth="1"/>
    <col min="6155" max="6155" width="11.28515625" style="7" bestFit="1" customWidth="1"/>
    <col min="6156" max="6157" width="10.28515625" style="7" bestFit="1" customWidth="1"/>
    <col min="6158" max="6400" width="9.140625" style="7"/>
    <col min="6401" max="6401" width="4.7109375" style="7" customWidth="1"/>
    <col min="6402" max="6403" width="3.7109375" style="7" customWidth="1"/>
    <col min="6404" max="6404" width="39.140625" style="7" customWidth="1"/>
    <col min="6405" max="6405" width="11.28515625" style="7" bestFit="1" customWidth="1"/>
    <col min="6406" max="6406" width="9.140625" style="7"/>
    <col min="6407" max="6407" width="15.140625" style="7" bestFit="1" customWidth="1"/>
    <col min="6408" max="6408" width="17" style="7" bestFit="1" customWidth="1"/>
    <col min="6409" max="6409" width="11.42578125" style="7" customWidth="1"/>
    <col min="6410" max="6410" width="12.28515625" style="7" bestFit="1" customWidth="1"/>
    <col min="6411" max="6411" width="11.28515625" style="7" bestFit="1" customWidth="1"/>
    <col min="6412" max="6413" width="10.28515625" style="7" bestFit="1" customWidth="1"/>
    <col min="6414" max="6656" width="9.140625" style="7"/>
    <col min="6657" max="6657" width="4.7109375" style="7" customWidth="1"/>
    <col min="6658" max="6659" width="3.7109375" style="7" customWidth="1"/>
    <col min="6660" max="6660" width="39.140625" style="7" customWidth="1"/>
    <col min="6661" max="6661" width="11.28515625" style="7" bestFit="1" customWidth="1"/>
    <col min="6662" max="6662" width="9.140625" style="7"/>
    <col min="6663" max="6663" width="15.140625" style="7" bestFit="1" customWidth="1"/>
    <col min="6664" max="6664" width="17" style="7" bestFit="1" customWidth="1"/>
    <col min="6665" max="6665" width="11.42578125" style="7" customWidth="1"/>
    <col min="6666" max="6666" width="12.28515625" style="7" bestFit="1" customWidth="1"/>
    <col min="6667" max="6667" width="11.28515625" style="7" bestFit="1" customWidth="1"/>
    <col min="6668" max="6669" width="10.28515625" style="7" bestFit="1" customWidth="1"/>
    <col min="6670" max="6912" width="9.140625" style="7"/>
    <col min="6913" max="6913" width="4.7109375" style="7" customWidth="1"/>
    <col min="6914" max="6915" width="3.7109375" style="7" customWidth="1"/>
    <col min="6916" max="6916" width="39.140625" style="7" customWidth="1"/>
    <col min="6917" max="6917" width="11.28515625" style="7" bestFit="1" customWidth="1"/>
    <col min="6918" max="6918" width="9.140625" style="7"/>
    <col min="6919" max="6919" width="15.140625" style="7" bestFit="1" customWidth="1"/>
    <col min="6920" max="6920" width="17" style="7" bestFit="1" customWidth="1"/>
    <col min="6921" max="6921" width="11.42578125" style="7" customWidth="1"/>
    <col min="6922" max="6922" width="12.28515625" style="7" bestFit="1" customWidth="1"/>
    <col min="6923" max="6923" width="11.28515625" style="7" bestFit="1" customWidth="1"/>
    <col min="6924" max="6925" width="10.28515625" style="7" bestFit="1" customWidth="1"/>
    <col min="6926" max="7168" width="9.140625" style="7"/>
    <col min="7169" max="7169" width="4.7109375" style="7" customWidth="1"/>
    <col min="7170" max="7171" width="3.7109375" style="7" customWidth="1"/>
    <col min="7172" max="7172" width="39.140625" style="7" customWidth="1"/>
    <col min="7173" max="7173" width="11.28515625" style="7" bestFit="1" customWidth="1"/>
    <col min="7174" max="7174" width="9.140625" style="7"/>
    <col min="7175" max="7175" width="15.140625" style="7" bestFit="1" customWidth="1"/>
    <col min="7176" max="7176" width="17" style="7" bestFit="1" customWidth="1"/>
    <col min="7177" max="7177" width="11.42578125" style="7" customWidth="1"/>
    <col min="7178" max="7178" width="12.28515625" style="7" bestFit="1" customWidth="1"/>
    <col min="7179" max="7179" width="11.28515625" style="7" bestFit="1" customWidth="1"/>
    <col min="7180" max="7181" width="10.28515625" style="7" bestFit="1" customWidth="1"/>
    <col min="7182" max="7424" width="9.140625" style="7"/>
    <col min="7425" max="7425" width="4.7109375" style="7" customWidth="1"/>
    <col min="7426" max="7427" width="3.7109375" style="7" customWidth="1"/>
    <col min="7428" max="7428" width="39.140625" style="7" customWidth="1"/>
    <col min="7429" max="7429" width="11.28515625" style="7" bestFit="1" customWidth="1"/>
    <col min="7430" max="7430" width="9.140625" style="7"/>
    <col min="7431" max="7431" width="15.140625" style="7" bestFit="1" customWidth="1"/>
    <col min="7432" max="7432" width="17" style="7" bestFit="1" customWidth="1"/>
    <col min="7433" max="7433" width="11.42578125" style="7" customWidth="1"/>
    <col min="7434" max="7434" width="12.28515625" style="7" bestFit="1" customWidth="1"/>
    <col min="7435" max="7435" width="11.28515625" style="7" bestFit="1" customWidth="1"/>
    <col min="7436" max="7437" width="10.28515625" style="7" bestFit="1" customWidth="1"/>
    <col min="7438" max="7680" width="9.140625" style="7"/>
    <col min="7681" max="7681" width="4.7109375" style="7" customWidth="1"/>
    <col min="7682" max="7683" width="3.7109375" style="7" customWidth="1"/>
    <col min="7684" max="7684" width="39.140625" style="7" customWidth="1"/>
    <col min="7685" max="7685" width="11.28515625" style="7" bestFit="1" customWidth="1"/>
    <col min="7686" max="7686" width="9.140625" style="7"/>
    <col min="7687" max="7687" width="15.140625" style="7" bestFit="1" customWidth="1"/>
    <col min="7688" max="7688" width="17" style="7" bestFit="1" customWidth="1"/>
    <col min="7689" max="7689" width="11.42578125" style="7" customWidth="1"/>
    <col min="7690" max="7690" width="12.28515625" style="7" bestFit="1" customWidth="1"/>
    <col min="7691" max="7691" width="11.28515625" style="7" bestFit="1" customWidth="1"/>
    <col min="7692" max="7693" width="10.28515625" style="7" bestFit="1" customWidth="1"/>
    <col min="7694" max="7936" width="9.140625" style="7"/>
    <col min="7937" max="7937" width="4.7109375" style="7" customWidth="1"/>
    <col min="7938" max="7939" width="3.7109375" style="7" customWidth="1"/>
    <col min="7940" max="7940" width="39.140625" style="7" customWidth="1"/>
    <col min="7941" max="7941" width="11.28515625" style="7" bestFit="1" customWidth="1"/>
    <col min="7942" max="7942" width="9.140625" style="7"/>
    <col min="7943" max="7943" width="15.140625" style="7" bestFit="1" customWidth="1"/>
    <col min="7944" max="7944" width="17" style="7" bestFit="1" customWidth="1"/>
    <col min="7945" max="7945" width="11.42578125" style="7" customWidth="1"/>
    <col min="7946" max="7946" width="12.28515625" style="7" bestFit="1" customWidth="1"/>
    <col min="7947" max="7947" width="11.28515625" style="7" bestFit="1" customWidth="1"/>
    <col min="7948" max="7949" width="10.28515625" style="7" bestFit="1" customWidth="1"/>
    <col min="7950" max="8192" width="9.140625" style="7"/>
    <col min="8193" max="8193" width="4.7109375" style="7" customWidth="1"/>
    <col min="8194" max="8195" width="3.7109375" style="7" customWidth="1"/>
    <col min="8196" max="8196" width="39.140625" style="7" customWidth="1"/>
    <col min="8197" max="8197" width="11.28515625" style="7" bestFit="1" customWidth="1"/>
    <col min="8198" max="8198" width="9.140625" style="7"/>
    <col min="8199" max="8199" width="15.140625" style="7" bestFit="1" customWidth="1"/>
    <col min="8200" max="8200" width="17" style="7" bestFit="1" customWidth="1"/>
    <col min="8201" max="8201" width="11.42578125" style="7" customWidth="1"/>
    <col min="8202" max="8202" width="12.28515625" style="7" bestFit="1" customWidth="1"/>
    <col min="8203" max="8203" width="11.28515625" style="7" bestFit="1" customWidth="1"/>
    <col min="8204" max="8205" width="10.28515625" style="7" bestFit="1" customWidth="1"/>
    <col min="8206" max="8448" width="9.140625" style="7"/>
    <col min="8449" max="8449" width="4.7109375" style="7" customWidth="1"/>
    <col min="8450" max="8451" width="3.7109375" style="7" customWidth="1"/>
    <col min="8452" max="8452" width="39.140625" style="7" customWidth="1"/>
    <col min="8453" max="8453" width="11.28515625" style="7" bestFit="1" customWidth="1"/>
    <col min="8454" max="8454" width="9.140625" style="7"/>
    <col min="8455" max="8455" width="15.140625" style="7" bestFit="1" customWidth="1"/>
    <col min="8456" max="8456" width="17" style="7" bestFit="1" customWidth="1"/>
    <col min="8457" max="8457" width="11.42578125" style="7" customWidth="1"/>
    <col min="8458" max="8458" width="12.28515625" style="7" bestFit="1" customWidth="1"/>
    <col min="8459" max="8459" width="11.28515625" style="7" bestFit="1" customWidth="1"/>
    <col min="8460" max="8461" width="10.28515625" style="7" bestFit="1" customWidth="1"/>
    <col min="8462" max="8704" width="9.140625" style="7"/>
    <col min="8705" max="8705" width="4.7109375" style="7" customWidth="1"/>
    <col min="8706" max="8707" width="3.7109375" style="7" customWidth="1"/>
    <col min="8708" max="8708" width="39.140625" style="7" customWidth="1"/>
    <col min="8709" max="8709" width="11.28515625" style="7" bestFit="1" customWidth="1"/>
    <col min="8710" max="8710" width="9.140625" style="7"/>
    <col min="8711" max="8711" width="15.140625" style="7" bestFit="1" customWidth="1"/>
    <col min="8712" max="8712" width="17" style="7" bestFit="1" customWidth="1"/>
    <col min="8713" max="8713" width="11.42578125" style="7" customWidth="1"/>
    <col min="8714" max="8714" width="12.28515625" style="7" bestFit="1" customWidth="1"/>
    <col min="8715" max="8715" width="11.28515625" style="7" bestFit="1" customWidth="1"/>
    <col min="8716" max="8717" width="10.28515625" style="7" bestFit="1" customWidth="1"/>
    <col min="8718" max="8960" width="9.140625" style="7"/>
    <col min="8961" max="8961" width="4.7109375" style="7" customWidth="1"/>
    <col min="8962" max="8963" width="3.7109375" style="7" customWidth="1"/>
    <col min="8964" max="8964" width="39.140625" style="7" customWidth="1"/>
    <col min="8965" max="8965" width="11.28515625" style="7" bestFit="1" customWidth="1"/>
    <col min="8966" max="8966" width="9.140625" style="7"/>
    <col min="8967" max="8967" width="15.140625" style="7" bestFit="1" customWidth="1"/>
    <col min="8968" max="8968" width="17" style="7" bestFit="1" customWidth="1"/>
    <col min="8969" max="8969" width="11.42578125" style="7" customWidth="1"/>
    <col min="8970" max="8970" width="12.28515625" style="7" bestFit="1" customWidth="1"/>
    <col min="8971" max="8971" width="11.28515625" style="7" bestFit="1" customWidth="1"/>
    <col min="8972" max="8973" width="10.28515625" style="7" bestFit="1" customWidth="1"/>
    <col min="8974" max="9216" width="9.140625" style="7"/>
    <col min="9217" max="9217" width="4.7109375" style="7" customWidth="1"/>
    <col min="9218" max="9219" width="3.7109375" style="7" customWidth="1"/>
    <col min="9220" max="9220" width="39.140625" style="7" customWidth="1"/>
    <col min="9221" max="9221" width="11.28515625" style="7" bestFit="1" customWidth="1"/>
    <col min="9222" max="9222" width="9.140625" style="7"/>
    <col min="9223" max="9223" width="15.140625" style="7" bestFit="1" customWidth="1"/>
    <col min="9224" max="9224" width="17" style="7" bestFit="1" customWidth="1"/>
    <col min="9225" max="9225" width="11.42578125" style="7" customWidth="1"/>
    <col min="9226" max="9226" width="12.28515625" style="7" bestFit="1" customWidth="1"/>
    <col min="9227" max="9227" width="11.28515625" style="7" bestFit="1" customWidth="1"/>
    <col min="9228" max="9229" width="10.28515625" style="7" bestFit="1" customWidth="1"/>
    <col min="9230" max="9472" width="9.140625" style="7"/>
    <col min="9473" max="9473" width="4.7109375" style="7" customWidth="1"/>
    <col min="9474" max="9475" width="3.7109375" style="7" customWidth="1"/>
    <col min="9476" max="9476" width="39.140625" style="7" customWidth="1"/>
    <col min="9477" max="9477" width="11.28515625" style="7" bestFit="1" customWidth="1"/>
    <col min="9478" max="9478" width="9.140625" style="7"/>
    <col min="9479" max="9479" width="15.140625" style="7" bestFit="1" customWidth="1"/>
    <col min="9480" max="9480" width="17" style="7" bestFit="1" customWidth="1"/>
    <col min="9481" max="9481" width="11.42578125" style="7" customWidth="1"/>
    <col min="9482" max="9482" width="12.28515625" style="7" bestFit="1" customWidth="1"/>
    <col min="9483" max="9483" width="11.28515625" style="7" bestFit="1" customWidth="1"/>
    <col min="9484" max="9485" width="10.28515625" style="7" bestFit="1" customWidth="1"/>
    <col min="9486" max="9728" width="9.140625" style="7"/>
    <col min="9729" max="9729" width="4.7109375" style="7" customWidth="1"/>
    <col min="9730" max="9731" width="3.7109375" style="7" customWidth="1"/>
    <col min="9732" max="9732" width="39.140625" style="7" customWidth="1"/>
    <col min="9733" max="9733" width="11.28515625" style="7" bestFit="1" customWidth="1"/>
    <col min="9734" max="9734" width="9.140625" style="7"/>
    <col min="9735" max="9735" width="15.140625" style="7" bestFit="1" customWidth="1"/>
    <col min="9736" max="9736" width="17" style="7" bestFit="1" customWidth="1"/>
    <col min="9737" max="9737" width="11.42578125" style="7" customWidth="1"/>
    <col min="9738" max="9738" width="12.28515625" style="7" bestFit="1" customWidth="1"/>
    <col min="9739" max="9739" width="11.28515625" style="7" bestFit="1" customWidth="1"/>
    <col min="9740" max="9741" width="10.28515625" style="7" bestFit="1" customWidth="1"/>
    <col min="9742" max="9984" width="9.140625" style="7"/>
    <col min="9985" max="9985" width="4.7109375" style="7" customWidth="1"/>
    <col min="9986" max="9987" width="3.7109375" style="7" customWidth="1"/>
    <col min="9988" max="9988" width="39.140625" style="7" customWidth="1"/>
    <col min="9989" max="9989" width="11.28515625" style="7" bestFit="1" customWidth="1"/>
    <col min="9990" max="9990" width="9.140625" style="7"/>
    <col min="9991" max="9991" width="15.140625" style="7" bestFit="1" customWidth="1"/>
    <col min="9992" max="9992" width="17" style="7" bestFit="1" customWidth="1"/>
    <col min="9993" max="9993" width="11.42578125" style="7" customWidth="1"/>
    <col min="9994" max="9994" width="12.28515625" style="7" bestFit="1" customWidth="1"/>
    <col min="9995" max="9995" width="11.28515625" style="7" bestFit="1" customWidth="1"/>
    <col min="9996" max="9997" width="10.28515625" style="7" bestFit="1" customWidth="1"/>
    <col min="9998" max="10240" width="9.140625" style="7"/>
    <col min="10241" max="10241" width="4.7109375" style="7" customWidth="1"/>
    <col min="10242" max="10243" width="3.7109375" style="7" customWidth="1"/>
    <col min="10244" max="10244" width="39.140625" style="7" customWidth="1"/>
    <col min="10245" max="10245" width="11.28515625" style="7" bestFit="1" customWidth="1"/>
    <col min="10246" max="10246" width="9.140625" style="7"/>
    <col min="10247" max="10247" width="15.140625" style="7" bestFit="1" customWidth="1"/>
    <col min="10248" max="10248" width="17" style="7" bestFit="1" customWidth="1"/>
    <col min="10249" max="10249" width="11.42578125" style="7" customWidth="1"/>
    <col min="10250" max="10250" width="12.28515625" style="7" bestFit="1" customWidth="1"/>
    <col min="10251" max="10251" width="11.28515625" style="7" bestFit="1" customWidth="1"/>
    <col min="10252" max="10253" width="10.28515625" style="7" bestFit="1" customWidth="1"/>
    <col min="10254" max="10496" width="9.140625" style="7"/>
    <col min="10497" max="10497" width="4.7109375" style="7" customWidth="1"/>
    <col min="10498" max="10499" width="3.7109375" style="7" customWidth="1"/>
    <col min="10500" max="10500" width="39.140625" style="7" customWidth="1"/>
    <col min="10501" max="10501" width="11.28515625" style="7" bestFit="1" customWidth="1"/>
    <col min="10502" max="10502" width="9.140625" style="7"/>
    <col min="10503" max="10503" width="15.140625" style="7" bestFit="1" customWidth="1"/>
    <col min="10504" max="10504" width="17" style="7" bestFit="1" customWidth="1"/>
    <col min="10505" max="10505" width="11.42578125" style="7" customWidth="1"/>
    <col min="10506" max="10506" width="12.28515625" style="7" bestFit="1" customWidth="1"/>
    <col min="10507" max="10507" width="11.28515625" style="7" bestFit="1" customWidth="1"/>
    <col min="10508" max="10509" width="10.28515625" style="7" bestFit="1" customWidth="1"/>
    <col min="10510" max="10752" width="9.140625" style="7"/>
    <col min="10753" max="10753" width="4.7109375" style="7" customWidth="1"/>
    <col min="10754" max="10755" width="3.7109375" style="7" customWidth="1"/>
    <col min="10756" max="10756" width="39.140625" style="7" customWidth="1"/>
    <col min="10757" max="10757" width="11.28515625" style="7" bestFit="1" customWidth="1"/>
    <col min="10758" max="10758" width="9.140625" style="7"/>
    <col min="10759" max="10759" width="15.140625" style="7" bestFit="1" customWidth="1"/>
    <col min="10760" max="10760" width="17" style="7" bestFit="1" customWidth="1"/>
    <col min="10761" max="10761" width="11.42578125" style="7" customWidth="1"/>
    <col min="10762" max="10762" width="12.28515625" style="7" bestFit="1" customWidth="1"/>
    <col min="10763" max="10763" width="11.28515625" style="7" bestFit="1" customWidth="1"/>
    <col min="10764" max="10765" width="10.28515625" style="7" bestFit="1" customWidth="1"/>
    <col min="10766" max="11008" width="9.140625" style="7"/>
    <col min="11009" max="11009" width="4.7109375" style="7" customWidth="1"/>
    <col min="11010" max="11011" width="3.7109375" style="7" customWidth="1"/>
    <col min="11012" max="11012" width="39.140625" style="7" customWidth="1"/>
    <col min="11013" max="11013" width="11.28515625" style="7" bestFit="1" customWidth="1"/>
    <col min="11014" max="11014" width="9.140625" style="7"/>
    <col min="11015" max="11015" width="15.140625" style="7" bestFit="1" customWidth="1"/>
    <col min="11016" max="11016" width="17" style="7" bestFit="1" customWidth="1"/>
    <col min="11017" max="11017" width="11.42578125" style="7" customWidth="1"/>
    <col min="11018" max="11018" width="12.28515625" style="7" bestFit="1" customWidth="1"/>
    <col min="11019" max="11019" width="11.28515625" style="7" bestFit="1" customWidth="1"/>
    <col min="11020" max="11021" width="10.28515625" style="7" bestFit="1" customWidth="1"/>
    <col min="11022" max="11264" width="9.140625" style="7"/>
    <col min="11265" max="11265" width="4.7109375" style="7" customWidth="1"/>
    <col min="11266" max="11267" width="3.7109375" style="7" customWidth="1"/>
    <col min="11268" max="11268" width="39.140625" style="7" customWidth="1"/>
    <col min="11269" max="11269" width="11.28515625" style="7" bestFit="1" customWidth="1"/>
    <col min="11270" max="11270" width="9.140625" style="7"/>
    <col min="11271" max="11271" width="15.140625" style="7" bestFit="1" customWidth="1"/>
    <col min="11272" max="11272" width="17" style="7" bestFit="1" customWidth="1"/>
    <col min="11273" max="11273" width="11.42578125" style="7" customWidth="1"/>
    <col min="11274" max="11274" width="12.28515625" style="7" bestFit="1" customWidth="1"/>
    <col min="11275" max="11275" width="11.28515625" style="7" bestFit="1" customWidth="1"/>
    <col min="11276" max="11277" width="10.28515625" style="7" bestFit="1" customWidth="1"/>
    <col min="11278" max="11520" width="9.140625" style="7"/>
    <col min="11521" max="11521" width="4.7109375" style="7" customWidth="1"/>
    <col min="11522" max="11523" width="3.7109375" style="7" customWidth="1"/>
    <col min="11524" max="11524" width="39.140625" style="7" customWidth="1"/>
    <col min="11525" max="11525" width="11.28515625" style="7" bestFit="1" customWidth="1"/>
    <col min="11526" max="11526" width="9.140625" style="7"/>
    <col min="11527" max="11527" width="15.140625" style="7" bestFit="1" customWidth="1"/>
    <col min="11528" max="11528" width="17" style="7" bestFit="1" customWidth="1"/>
    <col min="11529" max="11529" width="11.42578125" style="7" customWidth="1"/>
    <col min="11530" max="11530" width="12.28515625" style="7" bestFit="1" customWidth="1"/>
    <col min="11531" max="11531" width="11.28515625" style="7" bestFit="1" customWidth="1"/>
    <col min="11532" max="11533" width="10.28515625" style="7" bestFit="1" customWidth="1"/>
    <col min="11534" max="11776" width="9.140625" style="7"/>
    <col min="11777" max="11777" width="4.7109375" style="7" customWidth="1"/>
    <col min="11778" max="11779" width="3.7109375" style="7" customWidth="1"/>
    <col min="11780" max="11780" width="39.140625" style="7" customWidth="1"/>
    <col min="11781" max="11781" width="11.28515625" style="7" bestFit="1" customWidth="1"/>
    <col min="11782" max="11782" width="9.140625" style="7"/>
    <col min="11783" max="11783" width="15.140625" style="7" bestFit="1" customWidth="1"/>
    <col min="11784" max="11784" width="17" style="7" bestFit="1" customWidth="1"/>
    <col min="11785" max="11785" width="11.42578125" style="7" customWidth="1"/>
    <col min="11786" max="11786" width="12.28515625" style="7" bestFit="1" customWidth="1"/>
    <col min="11787" max="11787" width="11.28515625" style="7" bestFit="1" customWidth="1"/>
    <col min="11788" max="11789" width="10.28515625" style="7" bestFit="1" customWidth="1"/>
    <col min="11790" max="12032" width="9.140625" style="7"/>
    <col min="12033" max="12033" width="4.7109375" style="7" customWidth="1"/>
    <col min="12034" max="12035" width="3.7109375" style="7" customWidth="1"/>
    <col min="12036" max="12036" width="39.140625" style="7" customWidth="1"/>
    <col min="12037" max="12037" width="11.28515625" style="7" bestFit="1" customWidth="1"/>
    <col min="12038" max="12038" width="9.140625" style="7"/>
    <col min="12039" max="12039" width="15.140625" style="7" bestFit="1" customWidth="1"/>
    <col min="12040" max="12040" width="17" style="7" bestFit="1" customWidth="1"/>
    <col min="12041" max="12041" width="11.42578125" style="7" customWidth="1"/>
    <col min="12042" max="12042" width="12.28515625" style="7" bestFit="1" customWidth="1"/>
    <col min="12043" max="12043" width="11.28515625" style="7" bestFit="1" customWidth="1"/>
    <col min="12044" max="12045" width="10.28515625" style="7" bestFit="1" customWidth="1"/>
    <col min="12046" max="12288" width="9.140625" style="7"/>
    <col min="12289" max="12289" width="4.7109375" style="7" customWidth="1"/>
    <col min="12290" max="12291" width="3.7109375" style="7" customWidth="1"/>
    <col min="12292" max="12292" width="39.140625" style="7" customWidth="1"/>
    <col min="12293" max="12293" width="11.28515625" style="7" bestFit="1" customWidth="1"/>
    <col min="12294" max="12294" width="9.140625" style="7"/>
    <col min="12295" max="12295" width="15.140625" style="7" bestFit="1" customWidth="1"/>
    <col min="12296" max="12296" width="17" style="7" bestFit="1" customWidth="1"/>
    <col min="12297" max="12297" width="11.42578125" style="7" customWidth="1"/>
    <col min="12298" max="12298" width="12.28515625" style="7" bestFit="1" customWidth="1"/>
    <col min="12299" max="12299" width="11.28515625" style="7" bestFit="1" customWidth="1"/>
    <col min="12300" max="12301" width="10.28515625" style="7" bestFit="1" customWidth="1"/>
    <col min="12302" max="12544" width="9.140625" style="7"/>
    <col min="12545" max="12545" width="4.7109375" style="7" customWidth="1"/>
    <col min="12546" max="12547" width="3.7109375" style="7" customWidth="1"/>
    <col min="12548" max="12548" width="39.140625" style="7" customWidth="1"/>
    <col min="12549" max="12549" width="11.28515625" style="7" bestFit="1" customWidth="1"/>
    <col min="12550" max="12550" width="9.140625" style="7"/>
    <col min="12551" max="12551" width="15.140625" style="7" bestFit="1" customWidth="1"/>
    <col min="12552" max="12552" width="17" style="7" bestFit="1" customWidth="1"/>
    <col min="12553" max="12553" width="11.42578125" style="7" customWidth="1"/>
    <col min="12554" max="12554" width="12.28515625" style="7" bestFit="1" customWidth="1"/>
    <col min="12555" max="12555" width="11.28515625" style="7" bestFit="1" customWidth="1"/>
    <col min="12556" max="12557" width="10.28515625" style="7" bestFit="1" customWidth="1"/>
    <col min="12558" max="12800" width="9.140625" style="7"/>
    <col min="12801" max="12801" width="4.7109375" style="7" customWidth="1"/>
    <col min="12802" max="12803" width="3.7109375" style="7" customWidth="1"/>
    <col min="12804" max="12804" width="39.140625" style="7" customWidth="1"/>
    <col min="12805" max="12805" width="11.28515625" style="7" bestFit="1" customWidth="1"/>
    <col min="12806" max="12806" width="9.140625" style="7"/>
    <col min="12807" max="12807" width="15.140625" style="7" bestFit="1" customWidth="1"/>
    <col min="12808" max="12808" width="17" style="7" bestFit="1" customWidth="1"/>
    <col min="12809" max="12809" width="11.42578125" style="7" customWidth="1"/>
    <col min="12810" max="12810" width="12.28515625" style="7" bestFit="1" customWidth="1"/>
    <col min="12811" max="12811" width="11.28515625" style="7" bestFit="1" customWidth="1"/>
    <col min="12812" max="12813" width="10.28515625" style="7" bestFit="1" customWidth="1"/>
    <col min="12814" max="13056" width="9.140625" style="7"/>
    <col min="13057" max="13057" width="4.7109375" style="7" customWidth="1"/>
    <col min="13058" max="13059" width="3.7109375" style="7" customWidth="1"/>
    <col min="13060" max="13060" width="39.140625" style="7" customWidth="1"/>
    <col min="13061" max="13061" width="11.28515625" style="7" bestFit="1" customWidth="1"/>
    <col min="13062" max="13062" width="9.140625" style="7"/>
    <col min="13063" max="13063" width="15.140625" style="7" bestFit="1" customWidth="1"/>
    <col min="13064" max="13064" width="17" style="7" bestFit="1" customWidth="1"/>
    <col min="13065" max="13065" width="11.42578125" style="7" customWidth="1"/>
    <col min="13066" max="13066" width="12.28515625" style="7" bestFit="1" customWidth="1"/>
    <col min="13067" max="13067" width="11.28515625" style="7" bestFit="1" customWidth="1"/>
    <col min="13068" max="13069" width="10.28515625" style="7" bestFit="1" customWidth="1"/>
    <col min="13070" max="13312" width="9.140625" style="7"/>
    <col min="13313" max="13313" width="4.7109375" style="7" customWidth="1"/>
    <col min="13314" max="13315" width="3.7109375" style="7" customWidth="1"/>
    <col min="13316" max="13316" width="39.140625" style="7" customWidth="1"/>
    <col min="13317" max="13317" width="11.28515625" style="7" bestFit="1" customWidth="1"/>
    <col min="13318" max="13318" width="9.140625" style="7"/>
    <col min="13319" max="13319" width="15.140625" style="7" bestFit="1" customWidth="1"/>
    <col min="13320" max="13320" width="17" style="7" bestFit="1" customWidth="1"/>
    <col min="13321" max="13321" width="11.42578125" style="7" customWidth="1"/>
    <col min="13322" max="13322" width="12.28515625" style="7" bestFit="1" customWidth="1"/>
    <col min="13323" max="13323" width="11.28515625" style="7" bestFit="1" customWidth="1"/>
    <col min="13324" max="13325" width="10.28515625" style="7" bestFit="1" customWidth="1"/>
    <col min="13326" max="13568" width="9.140625" style="7"/>
    <col min="13569" max="13569" width="4.7109375" style="7" customWidth="1"/>
    <col min="13570" max="13571" width="3.7109375" style="7" customWidth="1"/>
    <col min="13572" max="13572" width="39.140625" style="7" customWidth="1"/>
    <col min="13573" max="13573" width="11.28515625" style="7" bestFit="1" customWidth="1"/>
    <col min="13574" max="13574" width="9.140625" style="7"/>
    <col min="13575" max="13575" width="15.140625" style="7" bestFit="1" customWidth="1"/>
    <col min="13576" max="13576" width="17" style="7" bestFit="1" customWidth="1"/>
    <col min="13577" max="13577" width="11.42578125" style="7" customWidth="1"/>
    <col min="13578" max="13578" width="12.28515625" style="7" bestFit="1" customWidth="1"/>
    <col min="13579" max="13579" width="11.28515625" style="7" bestFit="1" customWidth="1"/>
    <col min="13580" max="13581" width="10.28515625" style="7" bestFit="1" customWidth="1"/>
    <col min="13582" max="13824" width="9.140625" style="7"/>
    <col min="13825" max="13825" width="4.7109375" style="7" customWidth="1"/>
    <col min="13826" max="13827" width="3.7109375" style="7" customWidth="1"/>
    <col min="13828" max="13828" width="39.140625" style="7" customWidth="1"/>
    <col min="13829" max="13829" width="11.28515625" style="7" bestFit="1" customWidth="1"/>
    <col min="13830" max="13830" width="9.140625" style="7"/>
    <col min="13831" max="13831" width="15.140625" style="7" bestFit="1" customWidth="1"/>
    <col min="13832" max="13832" width="17" style="7" bestFit="1" customWidth="1"/>
    <col min="13833" max="13833" width="11.42578125" style="7" customWidth="1"/>
    <col min="13834" max="13834" width="12.28515625" style="7" bestFit="1" customWidth="1"/>
    <col min="13835" max="13835" width="11.28515625" style="7" bestFit="1" customWidth="1"/>
    <col min="13836" max="13837" width="10.28515625" style="7" bestFit="1" customWidth="1"/>
    <col min="13838" max="14080" width="9.140625" style="7"/>
    <col min="14081" max="14081" width="4.7109375" style="7" customWidth="1"/>
    <col min="14082" max="14083" width="3.7109375" style="7" customWidth="1"/>
    <col min="14084" max="14084" width="39.140625" style="7" customWidth="1"/>
    <col min="14085" max="14085" width="11.28515625" style="7" bestFit="1" customWidth="1"/>
    <col min="14086" max="14086" width="9.140625" style="7"/>
    <col min="14087" max="14087" width="15.140625" style="7" bestFit="1" customWidth="1"/>
    <col min="14088" max="14088" width="17" style="7" bestFit="1" customWidth="1"/>
    <col min="14089" max="14089" width="11.42578125" style="7" customWidth="1"/>
    <col min="14090" max="14090" width="12.28515625" style="7" bestFit="1" customWidth="1"/>
    <col min="14091" max="14091" width="11.28515625" style="7" bestFit="1" customWidth="1"/>
    <col min="14092" max="14093" width="10.28515625" style="7" bestFit="1" customWidth="1"/>
    <col min="14094" max="14336" width="9.140625" style="7"/>
    <col min="14337" max="14337" width="4.7109375" style="7" customWidth="1"/>
    <col min="14338" max="14339" width="3.7109375" style="7" customWidth="1"/>
    <col min="14340" max="14340" width="39.140625" style="7" customWidth="1"/>
    <col min="14341" max="14341" width="11.28515625" style="7" bestFit="1" customWidth="1"/>
    <col min="14342" max="14342" width="9.140625" style="7"/>
    <col min="14343" max="14343" width="15.140625" style="7" bestFit="1" customWidth="1"/>
    <col min="14344" max="14344" width="17" style="7" bestFit="1" customWidth="1"/>
    <col min="14345" max="14345" width="11.42578125" style="7" customWidth="1"/>
    <col min="14346" max="14346" width="12.28515625" style="7" bestFit="1" customWidth="1"/>
    <col min="14347" max="14347" width="11.28515625" style="7" bestFit="1" customWidth="1"/>
    <col min="14348" max="14349" width="10.28515625" style="7" bestFit="1" customWidth="1"/>
    <col min="14350" max="14592" width="9.140625" style="7"/>
    <col min="14593" max="14593" width="4.7109375" style="7" customWidth="1"/>
    <col min="14594" max="14595" width="3.7109375" style="7" customWidth="1"/>
    <col min="14596" max="14596" width="39.140625" style="7" customWidth="1"/>
    <col min="14597" max="14597" width="11.28515625" style="7" bestFit="1" customWidth="1"/>
    <col min="14598" max="14598" width="9.140625" style="7"/>
    <col min="14599" max="14599" width="15.140625" style="7" bestFit="1" customWidth="1"/>
    <col min="14600" max="14600" width="17" style="7" bestFit="1" customWidth="1"/>
    <col min="14601" max="14601" width="11.42578125" style="7" customWidth="1"/>
    <col min="14602" max="14602" width="12.28515625" style="7" bestFit="1" customWidth="1"/>
    <col min="14603" max="14603" width="11.28515625" style="7" bestFit="1" customWidth="1"/>
    <col min="14604" max="14605" width="10.28515625" style="7" bestFit="1" customWidth="1"/>
    <col min="14606" max="14848" width="9.140625" style="7"/>
    <col min="14849" max="14849" width="4.7109375" style="7" customWidth="1"/>
    <col min="14850" max="14851" width="3.7109375" style="7" customWidth="1"/>
    <col min="14852" max="14852" width="39.140625" style="7" customWidth="1"/>
    <col min="14853" max="14853" width="11.28515625" style="7" bestFit="1" customWidth="1"/>
    <col min="14854" max="14854" width="9.140625" style="7"/>
    <col min="14855" max="14855" width="15.140625" style="7" bestFit="1" customWidth="1"/>
    <col min="14856" max="14856" width="17" style="7" bestFit="1" customWidth="1"/>
    <col min="14857" max="14857" width="11.42578125" style="7" customWidth="1"/>
    <col min="14858" max="14858" width="12.28515625" style="7" bestFit="1" customWidth="1"/>
    <col min="14859" max="14859" width="11.28515625" style="7" bestFit="1" customWidth="1"/>
    <col min="14860" max="14861" width="10.28515625" style="7" bestFit="1" customWidth="1"/>
    <col min="14862" max="15104" width="9.140625" style="7"/>
    <col min="15105" max="15105" width="4.7109375" style="7" customWidth="1"/>
    <col min="15106" max="15107" width="3.7109375" style="7" customWidth="1"/>
    <col min="15108" max="15108" width="39.140625" style="7" customWidth="1"/>
    <col min="15109" max="15109" width="11.28515625" style="7" bestFit="1" customWidth="1"/>
    <col min="15110" max="15110" width="9.140625" style="7"/>
    <col min="15111" max="15111" width="15.140625" style="7" bestFit="1" customWidth="1"/>
    <col min="15112" max="15112" width="17" style="7" bestFit="1" customWidth="1"/>
    <col min="15113" max="15113" width="11.42578125" style="7" customWidth="1"/>
    <col min="15114" max="15114" width="12.28515625" style="7" bestFit="1" customWidth="1"/>
    <col min="15115" max="15115" width="11.28515625" style="7" bestFit="1" customWidth="1"/>
    <col min="15116" max="15117" width="10.28515625" style="7" bestFit="1" customWidth="1"/>
    <col min="15118" max="15360" width="9.140625" style="7"/>
    <col min="15361" max="15361" width="4.7109375" style="7" customWidth="1"/>
    <col min="15362" max="15363" width="3.7109375" style="7" customWidth="1"/>
    <col min="15364" max="15364" width="39.140625" style="7" customWidth="1"/>
    <col min="15365" max="15365" width="11.28515625" style="7" bestFit="1" customWidth="1"/>
    <col min="15366" max="15366" width="9.140625" style="7"/>
    <col min="15367" max="15367" width="15.140625" style="7" bestFit="1" customWidth="1"/>
    <col min="15368" max="15368" width="17" style="7" bestFit="1" customWidth="1"/>
    <col min="15369" max="15369" width="11.42578125" style="7" customWidth="1"/>
    <col min="15370" max="15370" width="12.28515625" style="7" bestFit="1" customWidth="1"/>
    <col min="15371" max="15371" width="11.28515625" style="7" bestFit="1" customWidth="1"/>
    <col min="15372" max="15373" width="10.28515625" style="7" bestFit="1" customWidth="1"/>
    <col min="15374" max="15616" width="9.140625" style="7"/>
    <col min="15617" max="15617" width="4.7109375" style="7" customWidth="1"/>
    <col min="15618" max="15619" width="3.7109375" style="7" customWidth="1"/>
    <col min="15620" max="15620" width="39.140625" style="7" customWidth="1"/>
    <col min="15621" max="15621" width="11.28515625" style="7" bestFit="1" customWidth="1"/>
    <col min="15622" max="15622" width="9.140625" style="7"/>
    <col min="15623" max="15623" width="15.140625" style="7" bestFit="1" customWidth="1"/>
    <col min="15624" max="15624" width="17" style="7" bestFit="1" customWidth="1"/>
    <col min="15625" max="15625" width="11.42578125" style="7" customWidth="1"/>
    <col min="15626" max="15626" width="12.28515625" style="7" bestFit="1" customWidth="1"/>
    <col min="15627" max="15627" width="11.28515625" style="7" bestFit="1" customWidth="1"/>
    <col min="15628" max="15629" width="10.28515625" style="7" bestFit="1" customWidth="1"/>
    <col min="15630" max="15872" width="9.140625" style="7"/>
    <col min="15873" max="15873" width="4.7109375" style="7" customWidth="1"/>
    <col min="15874" max="15875" width="3.7109375" style="7" customWidth="1"/>
    <col min="15876" max="15876" width="39.140625" style="7" customWidth="1"/>
    <col min="15877" max="15877" width="11.28515625" style="7" bestFit="1" customWidth="1"/>
    <col min="15878" max="15878" width="9.140625" style="7"/>
    <col min="15879" max="15879" width="15.140625" style="7" bestFit="1" customWidth="1"/>
    <col min="15880" max="15880" width="17" style="7" bestFit="1" customWidth="1"/>
    <col min="15881" max="15881" width="11.42578125" style="7" customWidth="1"/>
    <col min="15882" max="15882" width="12.28515625" style="7" bestFit="1" customWidth="1"/>
    <col min="15883" max="15883" width="11.28515625" style="7" bestFit="1" customWidth="1"/>
    <col min="15884" max="15885" width="10.28515625" style="7" bestFit="1" customWidth="1"/>
    <col min="15886" max="16128" width="9.140625" style="7"/>
    <col min="16129" max="16129" width="4.7109375" style="7" customWidth="1"/>
    <col min="16130" max="16131" width="3.7109375" style="7" customWidth="1"/>
    <col min="16132" max="16132" width="39.140625" style="7" customWidth="1"/>
    <col min="16133" max="16133" width="11.28515625" style="7" bestFit="1" customWidth="1"/>
    <col min="16134" max="16134" width="9.140625" style="7"/>
    <col min="16135" max="16135" width="15.140625" style="7" bestFit="1" customWidth="1"/>
    <col min="16136" max="16136" width="17" style="7" bestFit="1" customWidth="1"/>
    <col min="16137" max="16137" width="11.42578125" style="7" customWidth="1"/>
    <col min="16138" max="16138" width="12.28515625" style="7" bestFit="1" customWidth="1"/>
    <col min="16139" max="16139" width="11.28515625" style="7" bestFit="1" customWidth="1"/>
    <col min="16140" max="16141" width="10.28515625" style="7" bestFit="1" customWidth="1"/>
    <col min="16142" max="16384" width="9.140625" style="7"/>
  </cols>
  <sheetData>
    <row r="4" spans="1:10" ht="21" thickBot="1" x14ac:dyDescent="0.35">
      <c r="A4" s="1" t="s">
        <v>246</v>
      </c>
      <c r="B4" s="2"/>
      <c r="C4" s="2"/>
      <c r="D4" s="2"/>
      <c r="E4" s="3"/>
      <c r="F4" s="3"/>
      <c r="G4" s="4"/>
      <c r="H4" s="5"/>
      <c r="I4" s="3"/>
    </row>
    <row r="5" spans="1:10" ht="6" customHeight="1" x14ac:dyDescent="0.2">
      <c r="A5" s="8"/>
      <c r="B5" s="8"/>
      <c r="C5" s="8"/>
      <c r="D5" s="8"/>
      <c r="I5" s="10"/>
    </row>
    <row r="6" spans="1:10" ht="6.6" customHeight="1" x14ac:dyDescent="0.2">
      <c r="A6" s="8"/>
      <c r="B6" s="8"/>
      <c r="C6" s="8"/>
      <c r="D6" s="8"/>
    </row>
    <row r="7" spans="1:10" ht="15" x14ac:dyDescent="0.25">
      <c r="A7" s="8"/>
      <c r="B7" s="408" t="s">
        <v>225</v>
      </c>
      <c r="C7" s="386"/>
      <c r="D7" s="386"/>
      <c r="E7" s="386"/>
      <c r="F7" s="386"/>
      <c r="G7" s="386"/>
      <c r="H7" s="386"/>
      <c r="I7" s="386"/>
    </row>
    <row r="8" spans="1:10" x14ac:dyDescent="0.2">
      <c r="A8" s="8"/>
      <c r="B8" s="222"/>
      <c r="C8" s="8"/>
      <c r="D8" s="8"/>
    </row>
    <row r="9" spans="1:10" s="214" customFormat="1" ht="25.5" customHeight="1" x14ac:dyDescent="0.25">
      <c r="A9" s="212"/>
      <c r="B9" s="398" t="s">
        <v>226</v>
      </c>
      <c r="C9" s="392"/>
      <c r="D9" s="392"/>
      <c r="E9" s="392"/>
      <c r="F9" s="392"/>
      <c r="G9" s="392"/>
      <c r="H9" s="392"/>
      <c r="I9" s="392"/>
      <c r="J9" s="213"/>
    </row>
    <row r="10" spans="1:10" x14ac:dyDescent="0.2">
      <c r="A10" s="8"/>
      <c r="B10" s="222"/>
      <c r="C10" s="8"/>
      <c r="D10" s="8"/>
    </row>
    <row r="11" spans="1:10" ht="6" customHeight="1" x14ac:dyDescent="0.2"/>
    <row r="12" spans="1:10" ht="12.75" customHeight="1" x14ac:dyDescent="0.2">
      <c r="B12" s="8" t="e">
        <f>Recap!#REF!</f>
        <v>#REF!</v>
      </c>
      <c r="D12" s="8"/>
      <c r="H12" s="12"/>
      <c r="I12" s="13"/>
    </row>
    <row r="13" spans="1:10" x14ac:dyDescent="0.2">
      <c r="B13" s="8"/>
      <c r="D13" s="8"/>
      <c r="H13" s="12"/>
      <c r="I13" s="13"/>
    </row>
    <row r="14" spans="1:10" ht="15.75" x14ac:dyDescent="0.25">
      <c r="A14" s="393" t="s">
        <v>224</v>
      </c>
      <c r="B14" s="393"/>
      <c r="C14" s="393"/>
      <c r="D14" s="393"/>
      <c r="E14" s="393"/>
      <c r="F14" s="393"/>
      <c r="G14" s="393"/>
      <c r="H14" s="393"/>
      <c r="I14" s="393"/>
    </row>
    <row r="15" spans="1:10" x14ac:dyDescent="0.2">
      <c r="B15" s="8"/>
      <c r="D15" s="8"/>
      <c r="H15" s="12"/>
      <c r="I15" s="13"/>
    </row>
    <row r="16" spans="1:10" ht="7.15" customHeight="1" thickBot="1" x14ac:dyDescent="0.25"/>
    <row r="17" spans="1:10" ht="15" x14ac:dyDescent="0.25">
      <c r="A17" s="225" t="s">
        <v>1</v>
      </c>
      <c r="B17" s="226"/>
      <c r="C17" s="394" t="s">
        <v>0</v>
      </c>
      <c r="D17" s="400"/>
      <c r="E17" s="66" t="s">
        <v>2</v>
      </c>
      <c r="F17" s="66" t="s">
        <v>3</v>
      </c>
      <c r="G17" s="65" t="s">
        <v>4</v>
      </c>
      <c r="H17" s="66" t="s">
        <v>5</v>
      </c>
      <c r="I17" s="83" t="s">
        <v>6</v>
      </c>
    </row>
    <row r="18" spans="1:10" ht="13.5" thickBot="1" x14ac:dyDescent="0.25">
      <c r="A18" s="84"/>
      <c r="B18" s="85"/>
      <c r="C18" s="85"/>
      <c r="D18" s="85"/>
      <c r="E18" s="68"/>
      <c r="F18" s="68"/>
      <c r="G18" s="67"/>
      <c r="H18" s="68"/>
      <c r="I18" s="86"/>
    </row>
    <row r="19" spans="1:10" ht="7.15" customHeight="1" x14ac:dyDescent="0.2">
      <c r="A19" s="14"/>
      <c r="B19" s="15"/>
      <c r="C19" s="16"/>
      <c r="D19" s="15"/>
      <c r="E19" s="17"/>
      <c r="F19" s="17"/>
      <c r="G19" s="18"/>
      <c r="H19" s="17"/>
      <c r="I19" s="17"/>
    </row>
    <row r="20" spans="1:10" x14ac:dyDescent="0.2">
      <c r="A20" s="19"/>
      <c r="B20" s="20"/>
      <c r="C20" s="21"/>
      <c r="D20" s="20"/>
      <c r="E20" s="22"/>
      <c r="F20" s="22"/>
      <c r="G20" s="23"/>
      <c r="H20" s="24" t="s">
        <v>235</v>
      </c>
      <c r="I20" s="25">
        <f>7724-3593</f>
        <v>4131</v>
      </c>
    </row>
    <row r="21" spans="1:10" ht="6.6" customHeight="1" x14ac:dyDescent="0.2">
      <c r="A21" s="19"/>
      <c r="B21" s="20"/>
      <c r="C21" s="20"/>
      <c r="D21" s="20"/>
      <c r="E21" s="22"/>
      <c r="F21" s="22"/>
      <c r="G21" s="23"/>
      <c r="H21" s="22"/>
      <c r="I21" s="22"/>
    </row>
    <row r="22" spans="1:10" ht="7.15" customHeight="1" x14ac:dyDescent="0.2">
      <c r="A22" s="26"/>
      <c r="B22" s="27"/>
      <c r="C22" s="27"/>
      <c r="D22" s="27"/>
      <c r="E22" s="28"/>
      <c r="F22" s="29"/>
      <c r="G22" s="30"/>
      <c r="H22" s="31"/>
      <c r="I22" s="30"/>
    </row>
    <row r="23" spans="1:10" s="39" customFormat="1" x14ac:dyDescent="0.2">
      <c r="A23" s="236">
        <v>2</v>
      </c>
      <c r="B23" s="179"/>
      <c r="C23" s="179" t="s">
        <v>31</v>
      </c>
      <c r="D23" s="179"/>
      <c r="E23" s="34"/>
      <c r="F23" s="35"/>
      <c r="G23" s="36"/>
      <c r="H23" s="37">
        <f>SUM(H24:H29)</f>
        <v>139485</v>
      </c>
      <c r="I23" s="36">
        <f>H23/I$20</f>
        <v>33.76543209876543</v>
      </c>
      <c r="J23" s="38"/>
    </row>
    <row r="24" spans="1:10" s="112" customFormat="1" x14ac:dyDescent="0.2">
      <c r="A24" s="138"/>
      <c r="B24" s="44"/>
      <c r="C24" s="44"/>
      <c r="D24" s="123" t="s">
        <v>228</v>
      </c>
      <c r="E24" s="45">
        <v>1</v>
      </c>
      <c r="F24" s="217" t="s">
        <v>229</v>
      </c>
      <c r="G24" s="40">
        <v>101000</v>
      </c>
      <c r="H24" s="95">
        <f t="shared" ref="H24:H28" si="0">E24*G24</f>
        <v>101000</v>
      </c>
      <c r="I24" s="40">
        <f>H24/I$20</f>
        <v>24.449285887194385</v>
      </c>
      <c r="J24" s="111"/>
    </row>
    <row r="25" spans="1:10" s="112" customFormat="1" x14ac:dyDescent="0.2">
      <c r="A25" s="138"/>
      <c r="B25" s="44"/>
      <c r="C25" s="44"/>
      <c r="D25" s="123" t="s">
        <v>233</v>
      </c>
      <c r="E25" s="45">
        <f>I20</f>
        <v>4131</v>
      </c>
      <c r="F25" s="217" t="s">
        <v>10</v>
      </c>
      <c r="G25" s="40">
        <v>3</v>
      </c>
      <c r="H25" s="95">
        <f t="shared" si="0"/>
        <v>12393</v>
      </c>
      <c r="I25" s="40">
        <f>H25/I$20</f>
        <v>3</v>
      </c>
      <c r="J25" s="111"/>
    </row>
    <row r="26" spans="1:10" s="112" customFormat="1" x14ac:dyDescent="0.2">
      <c r="A26" s="138"/>
      <c r="B26" s="44"/>
      <c r="C26" s="44"/>
      <c r="D26" s="44" t="s">
        <v>230</v>
      </c>
      <c r="E26" s="45">
        <v>112</v>
      </c>
      <c r="F26" s="109" t="s">
        <v>17</v>
      </c>
      <c r="G26" s="40">
        <v>175</v>
      </c>
      <c r="H26" s="95">
        <f t="shared" si="0"/>
        <v>19600</v>
      </c>
      <c r="I26" s="40">
        <f>H26/I$20</f>
        <v>4.7446138949406924</v>
      </c>
      <c r="J26" s="111"/>
    </row>
    <row r="27" spans="1:10" s="112" customFormat="1" x14ac:dyDescent="0.2">
      <c r="A27" s="138"/>
      <c r="B27" s="44"/>
      <c r="C27" s="44"/>
      <c r="D27" s="47" t="s">
        <v>237</v>
      </c>
      <c r="E27" s="45">
        <f>+E51</f>
        <v>35</v>
      </c>
      <c r="F27" s="109" t="s">
        <v>13</v>
      </c>
      <c r="G27" s="40">
        <v>150</v>
      </c>
      <c r="H27" s="95">
        <f t="shared" si="0"/>
        <v>5250</v>
      </c>
      <c r="I27" s="40">
        <f t="shared" ref="I27:I28" si="1">H27/I$20</f>
        <v>1.270878721859114</v>
      </c>
      <c r="J27" s="111"/>
    </row>
    <row r="28" spans="1:10" s="112" customFormat="1" x14ac:dyDescent="0.2">
      <c r="A28" s="138"/>
      <c r="B28" s="44"/>
      <c r="C28" s="44"/>
      <c r="D28" s="47" t="s">
        <v>238</v>
      </c>
      <c r="E28" s="45">
        <v>414</v>
      </c>
      <c r="F28" s="109" t="s">
        <v>10</v>
      </c>
      <c r="G28" s="40">
        <v>3</v>
      </c>
      <c r="H28" s="95">
        <f t="shared" si="0"/>
        <v>1242</v>
      </c>
      <c r="I28" s="40">
        <f t="shared" si="1"/>
        <v>0.30065359477124182</v>
      </c>
      <c r="J28" s="111"/>
    </row>
    <row r="29" spans="1:10" s="112" customFormat="1" ht="7.35" customHeight="1" x14ac:dyDescent="0.2">
      <c r="A29" s="138"/>
      <c r="B29" s="44"/>
      <c r="C29" s="44"/>
      <c r="D29" s="47"/>
      <c r="E29" s="45"/>
      <c r="F29" s="109"/>
      <c r="G29" s="40"/>
      <c r="H29" s="95"/>
      <c r="I29" s="40"/>
      <c r="J29" s="111"/>
    </row>
    <row r="30" spans="1:10" s="39" customFormat="1" x14ac:dyDescent="0.2">
      <c r="A30" s="236">
        <v>3</v>
      </c>
      <c r="B30" s="179"/>
      <c r="C30" s="179" t="s">
        <v>189</v>
      </c>
      <c r="D30" s="179"/>
      <c r="E30" s="34"/>
      <c r="F30" s="35"/>
      <c r="G30" s="36"/>
      <c r="H30" s="37">
        <f>SUM(H31:H32)</f>
        <v>0</v>
      </c>
      <c r="I30" s="36">
        <f>H30/I$20</f>
        <v>0</v>
      </c>
      <c r="J30" s="38"/>
    </row>
    <row r="31" spans="1:10" s="112" customFormat="1" x14ac:dyDescent="0.2">
      <c r="A31" s="138"/>
      <c r="B31" s="44"/>
      <c r="C31" s="44"/>
      <c r="D31" s="123"/>
      <c r="E31" s="45"/>
      <c r="F31" s="217"/>
      <c r="G31" s="40"/>
      <c r="H31" s="95">
        <f t="shared" ref="H31" si="2">E31*G31</f>
        <v>0</v>
      </c>
      <c r="I31" s="40">
        <f>H31/I$20</f>
        <v>0</v>
      </c>
      <c r="J31" s="111"/>
    </row>
    <row r="32" spans="1:10" s="112" customFormat="1" ht="7.35" customHeight="1" x14ac:dyDescent="0.2">
      <c r="A32" s="138"/>
      <c r="B32" s="44"/>
      <c r="C32" s="44"/>
      <c r="D32" s="47"/>
      <c r="E32" s="45"/>
      <c r="F32" s="109"/>
      <c r="G32" s="40"/>
      <c r="H32" s="95"/>
      <c r="I32" s="40"/>
      <c r="J32" s="111"/>
    </row>
    <row r="33" spans="1:11" s="39" customFormat="1" x14ac:dyDescent="0.2">
      <c r="A33" s="236">
        <v>4</v>
      </c>
      <c r="B33" s="179"/>
      <c r="C33" s="179" t="s">
        <v>12</v>
      </c>
      <c r="D33" s="179"/>
      <c r="E33" s="34"/>
      <c r="F33" s="35"/>
      <c r="G33" s="36"/>
      <c r="H33" s="37">
        <f>SUM(H34:H36)</f>
        <v>32175</v>
      </c>
      <c r="I33" s="36">
        <f>H33/I$20</f>
        <v>7.7886710239651418</v>
      </c>
      <c r="J33" s="38"/>
    </row>
    <row r="34" spans="1:11" s="112" customFormat="1" x14ac:dyDescent="0.2">
      <c r="A34" s="138"/>
      <c r="B34" s="44"/>
      <c r="C34" s="44"/>
      <c r="D34" s="123" t="s">
        <v>243</v>
      </c>
      <c r="E34" s="45">
        <v>585</v>
      </c>
      <c r="F34" s="217" t="s">
        <v>181</v>
      </c>
      <c r="G34" s="40">
        <v>55</v>
      </c>
      <c r="H34" s="95">
        <f t="shared" ref="H34:H35" si="3">E34*G34</f>
        <v>32175</v>
      </c>
      <c r="I34" s="40">
        <f>H34/I$20</f>
        <v>7.7886710239651418</v>
      </c>
      <c r="J34" s="111"/>
    </row>
    <row r="35" spans="1:11" s="112" customFormat="1" x14ac:dyDescent="0.2">
      <c r="A35" s="138"/>
      <c r="B35" s="44"/>
      <c r="C35" s="44"/>
      <c r="D35" s="123"/>
      <c r="E35" s="45"/>
      <c r="F35" s="217"/>
      <c r="G35" s="40"/>
      <c r="H35" s="95">
        <f t="shared" si="3"/>
        <v>0</v>
      </c>
      <c r="I35" s="40">
        <f>H35/I$20</f>
        <v>0</v>
      </c>
      <c r="J35" s="111"/>
    </row>
    <row r="36" spans="1:11" s="112" customFormat="1" ht="7.35" customHeight="1" x14ac:dyDescent="0.2">
      <c r="A36" s="138"/>
      <c r="B36" s="44"/>
      <c r="C36" s="44"/>
      <c r="D36" s="47"/>
      <c r="E36" s="45"/>
      <c r="F36" s="109"/>
      <c r="G36" s="40"/>
      <c r="H36" s="95"/>
      <c r="I36" s="40"/>
      <c r="J36" s="111"/>
    </row>
    <row r="37" spans="1:11" s="39" customFormat="1" x14ac:dyDescent="0.2">
      <c r="A37" s="236">
        <v>5</v>
      </c>
      <c r="B37" s="179"/>
      <c r="C37" s="179" t="s">
        <v>14</v>
      </c>
      <c r="D37" s="179"/>
      <c r="E37" s="34"/>
      <c r="F37" s="35"/>
      <c r="G37" s="36"/>
      <c r="H37" s="37">
        <f>SUM(H38:H39)</f>
        <v>0</v>
      </c>
      <c r="I37" s="36">
        <f>H37/I$20</f>
        <v>0</v>
      </c>
      <c r="J37" s="38"/>
    </row>
    <row r="38" spans="1:11" s="112" customFormat="1" x14ac:dyDescent="0.2">
      <c r="A38" s="138"/>
      <c r="B38" s="44"/>
      <c r="C38" s="44"/>
      <c r="D38" s="47"/>
      <c r="E38" s="45"/>
      <c r="F38" s="109"/>
      <c r="G38" s="40"/>
      <c r="H38" s="95">
        <f t="shared" ref="H38" si="4">E38*G38</f>
        <v>0</v>
      </c>
      <c r="I38" s="40">
        <f>H38/I$20</f>
        <v>0</v>
      </c>
      <c r="J38" s="111"/>
    </row>
    <row r="39" spans="1:11" s="112" customFormat="1" ht="7.35" customHeight="1" x14ac:dyDescent="0.2">
      <c r="A39" s="138"/>
      <c r="B39" s="44"/>
      <c r="C39" s="44"/>
      <c r="D39" s="47"/>
      <c r="E39" s="45"/>
      <c r="F39" s="109"/>
      <c r="G39" s="40"/>
      <c r="H39" s="95"/>
      <c r="I39" s="40"/>
      <c r="J39" s="111"/>
    </row>
    <row r="40" spans="1:11" s="39" customFormat="1" x14ac:dyDescent="0.2">
      <c r="A40" s="236">
        <v>6</v>
      </c>
      <c r="B40" s="179"/>
      <c r="C40" s="179" t="s">
        <v>234</v>
      </c>
      <c r="D40" s="179"/>
      <c r="E40" s="34"/>
      <c r="F40" s="35"/>
      <c r="G40" s="36"/>
      <c r="H40" s="37">
        <f>SUM(H41:H43)</f>
        <v>5870</v>
      </c>
      <c r="I40" s="36">
        <f>H40/I$20</f>
        <v>1.4209634471072379</v>
      </c>
      <c r="J40" s="38"/>
    </row>
    <row r="41" spans="1:11" s="112" customFormat="1" x14ac:dyDescent="0.2">
      <c r="A41" s="138"/>
      <c r="B41" s="44"/>
      <c r="C41" s="44"/>
      <c r="D41" s="123" t="s">
        <v>239</v>
      </c>
      <c r="E41" s="45">
        <v>587</v>
      </c>
      <c r="F41" s="217" t="s">
        <v>17</v>
      </c>
      <c r="G41" s="40">
        <v>10</v>
      </c>
      <c r="H41" s="95">
        <f t="shared" ref="H41:H42" si="5">E41*G41</f>
        <v>5870</v>
      </c>
      <c r="I41" s="40">
        <f>H41/I$20</f>
        <v>1.4209634471072379</v>
      </c>
      <c r="J41" s="111"/>
    </row>
    <row r="42" spans="1:11" s="112" customFormat="1" x14ac:dyDescent="0.2">
      <c r="A42" s="138"/>
      <c r="B42" s="44"/>
      <c r="C42" s="44"/>
      <c r="D42" s="47"/>
      <c r="E42" s="45"/>
      <c r="F42" s="109"/>
      <c r="G42" s="40"/>
      <c r="H42" s="95">
        <f t="shared" si="5"/>
        <v>0</v>
      </c>
      <c r="I42" s="40">
        <f>H42/I$20</f>
        <v>0</v>
      </c>
      <c r="J42" s="111"/>
    </row>
    <row r="43" spans="1:11" s="112" customFormat="1" ht="7.35" customHeight="1" x14ac:dyDescent="0.2">
      <c r="A43" s="138"/>
      <c r="B43" s="44"/>
      <c r="C43" s="44"/>
      <c r="D43" s="47"/>
      <c r="E43" s="45"/>
      <c r="F43" s="109"/>
      <c r="G43" s="40"/>
      <c r="H43" s="95"/>
      <c r="I43" s="40"/>
      <c r="J43" s="111"/>
    </row>
    <row r="44" spans="1:11" s="119" customFormat="1" x14ac:dyDescent="0.2">
      <c r="A44" s="150">
        <v>7</v>
      </c>
      <c r="B44" s="113"/>
      <c r="C44" s="113" t="s">
        <v>18</v>
      </c>
      <c r="D44" s="113"/>
      <c r="E44" s="114"/>
      <c r="F44" s="115"/>
      <c r="G44" s="116"/>
      <c r="H44" s="117">
        <f>SUM(H45:H48)</f>
        <v>28687.5</v>
      </c>
      <c r="I44" s="116">
        <f t="shared" ref="I44" si="6">H44/I$20</f>
        <v>6.9444444444444446</v>
      </c>
      <c r="J44" s="118"/>
      <c r="K44" s="126"/>
    </row>
    <row r="45" spans="1:11" s="112" customFormat="1" ht="25.5" x14ac:dyDescent="0.2">
      <c r="A45" s="138"/>
      <c r="B45" s="44"/>
      <c r="C45" s="44"/>
      <c r="D45" s="186" t="s">
        <v>245</v>
      </c>
      <c r="E45" s="237">
        <v>3125</v>
      </c>
      <c r="F45" s="109" t="s">
        <v>10</v>
      </c>
      <c r="G45" s="40">
        <v>7.5</v>
      </c>
      <c r="H45" s="95">
        <f t="shared" ref="H45:H48" si="7">E45*G45</f>
        <v>23437.5</v>
      </c>
      <c r="I45" s="40">
        <f>H45/I$20</f>
        <v>5.6735657225853302</v>
      </c>
      <c r="J45" s="111"/>
    </row>
    <row r="46" spans="1:11" s="112" customFormat="1" x14ac:dyDescent="0.2">
      <c r="A46" s="138"/>
      <c r="B46" s="44"/>
      <c r="C46" s="44"/>
      <c r="D46" s="44" t="s">
        <v>240</v>
      </c>
      <c r="E46" s="45">
        <f>E51</f>
        <v>35</v>
      </c>
      <c r="F46" s="109" t="s">
        <v>13</v>
      </c>
      <c r="G46" s="40">
        <v>150</v>
      </c>
      <c r="H46" s="95">
        <f t="shared" si="7"/>
        <v>5250</v>
      </c>
      <c r="I46" s="40">
        <f>H46/I$20</f>
        <v>1.270878721859114</v>
      </c>
      <c r="J46" s="111"/>
    </row>
    <row r="47" spans="1:11" s="112" customFormat="1" x14ac:dyDescent="0.2">
      <c r="A47" s="138"/>
      <c r="B47" s="44"/>
      <c r="C47" s="44"/>
      <c r="D47" s="108"/>
      <c r="E47" s="45"/>
      <c r="F47" s="109"/>
      <c r="G47" s="40"/>
      <c r="H47" s="95">
        <f t="shared" si="7"/>
        <v>0</v>
      </c>
      <c r="I47" s="40">
        <f>H47/I$20</f>
        <v>0</v>
      </c>
      <c r="J47" s="111"/>
    </row>
    <row r="48" spans="1:11" s="112" customFormat="1" x14ac:dyDescent="0.2">
      <c r="A48" s="138"/>
      <c r="B48" s="44"/>
      <c r="C48" s="44"/>
      <c r="D48" s="108"/>
      <c r="E48" s="45"/>
      <c r="F48" s="109"/>
      <c r="G48" s="40"/>
      <c r="H48" s="95">
        <f t="shared" si="7"/>
        <v>0</v>
      </c>
      <c r="I48" s="40">
        <f>H48/I$20</f>
        <v>0</v>
      </c>
      <c r="J48" s="111"/>
    </row>
    <row r="49" spans="1:12" s="112" customFormat="1" ht="7.35" customHeight="1" x14ac:dyDescent="0.2">
      <c r="A49" s="138"/>
      <c r="B49" s="44"/>
      <c r="C49" s="44"/>
      <c r="D49" s="47"/>
      <c r="E49" s="45"/>
      <c r="F49" s="109"/>
      <c r="G49" s="40"/>
      <c r="H49" s="95"/>
      <c r="I49" s="40"/>
      <c r="J49" s="111"/>
    </row>
    <row r="50" spans="1:12" s="119" customFormat="1" x14ac:dyDescent="0.2">
      <c r="A50" s="150">
        <v>8</v>
      </c>
      <c r="B50" s="113"/>
      <c r="C50" s="113" t="s">
        <v>195</v>
      </c>
      <c r="D50" s="113"/>
      <c r="E50" s="114"/>
      <c r="F50" s="115"/>
      <c r="G50" s="116"/>
      <c r="H50" s="117">
        <f>SUM(H51:H54)</f>
        <v>24500</v>
      </c>
      <c r="I50" s="116">
        <f t="shared" ref="I50" si="8">H50/I$20</f>
        <v>5.9307673686758653</v>
      </c>
      <c r="J50" s="118"/>
      <c r="K50" s="126"/>
    </row>
    <row r="51" spans="1:12" s="112" customFormat="1" x14ac:dyDescent="0.2">
      <c r="A51" s="138"/>
      <c r="B51" s="44"/>
      <c r="C51" s="44"/>
      <c r="D51" s="186" t="s">
        <v>241</v>
      </c>
      <c r="E51" s="45">
        <v>35</v>
      </c>
      <c r="F51" s="109" t="s">
        <v>13</v>
      </c>
      <c r="G51" s="40">
        <v>700</v>
      </c>
      <c r="H51" s="95">
        <f t="shared" ref="H51:H54" si="9">E51*G51</f>
        <v>24500</v>
      </c>
      <c r="I51" s="40">
        <f>H51/I$20</f>
        <v>5.9307673686758653</v>
      </c>
      <c r="J51" s="111"/>
    </row>
    <row r="52" spans="1:12" s="112" customFormat="1" x14ac:dyDescent="0.2">
      <c r="A52" s="138"/>
      <c r="B52" s="44"/>
      <c r="C52" s="44"/>
      <c r="D52" s="44"/>
      <c r="E52" s="45"/>
      <c r="F52" s="109"/>
      <c r="G52" s="40"/>
      <c r="H52" s="95">
        <f t="shared" si="9"/>
        <v>0</v>
      </c>
      <c r="I52" s="40">
        <f>H52/I$20</f>
        <v>0</v>
      </c>
      <c r="J52" s="111"/>
    </row>
    <row r="53" spans="1:12" s="112" customFormat="1" x14ac:dyDescent="0.2">
      <c r="A53" s="138"/>
      <c r="B53" s="44"/>
      <c r="C53" s="44"/>
      <c r="D53" s="108"/>
      <c r="E53" s="45"/>
      <c r="F53" s="109"/>
      <c r="G53" s="40"/>
      <c r="H53" s="95">
        <f t="shared" si="9"/>
        <v>0</v>
      </c>
      <c r="I53" s="40">
        <f>H53/I$20</f>
        <v>0</v>
      </c>
      <c r="J53" s="111"/>
    </row>
    <row r="54" spans="1:12" s="112" customFormat="1" x14ac:dyDescent="0.2">
      <c r="A54" s="138"/>
      <c r="B54" s="44"/>
      <c r="C54" s="44"/>
      <c r="D54" s="108"/>
      <c r="E54" s="45"/>
      <c r="F54" s="109"/>
      <c r="G54" s="40"/>
      <c r="H54" s="95">
        <f t="shared" si="9"/>
        <v>0</v>
      </c>
      <c r="I54" s="40">
        <f>H54/I$20</f>
        <v>0</v>
      </c>
      <c r="J54" s="111"/>
    </row>
    <row r="55" spans="1:12" s="112" customFormat="1" ht="7.35" customHeight="1" x14ac:dyDescent="0.2">
      <c r="A55" s="138"/>
      <c r="B55" s="44"/>
      <c r="C55" s="44"/>
      <c r="D55" s="47"/>
      <c r="E55" s="45"/>
      <c r="F55" s="109"/>
      <c r="G55" s="40"/>
      <c r="H55" s="95"/>
      <c r="I55" s="40"/>
      <c r="J55" s="111"/>
    </row>
    <row r="56" spans="1:12" s="119" customFormat="1" x14ac:dyDescent="0.2">
      <c r="A56" s="150">
        <v>9</v>
      </c>
      <c r="B56" s="113"/>
      <c r="C56" s="113" t="s">
        <v>20</v>
      </c>
      <c r="D56" s="113"/>
      <c r="E56" s="114"/>
      <c r="F56" s="115"/>
      <c r="G56" s="116"/>
      <c r="H56" s="117">
        <f>SUM(H57:H59)</f>
        <v>8262</v>
      </c>
      <c r="I56" s="116">
        <f t="shared" ref="I56" si="10">H56/I$20</f>
        <v>2</v>
      </c>
      <c r="J56" s="118"/>
      <c r="K56" s="126"/>
    </row>
    <row r="57" spans="1:12" s="112" customFormat="1" x14ac:dyDescent="0.2">
      <c r="A57" s="138"/>
      <c r="B57" s="44"/>
      <c r="C57" s="44"/>
      <c r="D57" s="47" t="s">
        <v>236</v>
      </c>
      <c r="E57" s="45">
        <f>I20</f>
        <v>4131</v>
      </c>
      <c r="F57" s="109" t="s">
        <v>10</v>
      </c>
      <c r="G57" s="40">
        <v>0.5</v>
      </c>
      <c r="H57" s="95">
        <f t="shared" ref="H57:H59" si="11">E57*G57</f>
        <v>2065.5</v>
      </c>
      <c r="I57" s="40">
        <f>H57/I$20</f>
        <v>0.5</v>
      </c>
      <c r="J57" s="111"/>
    </row>
    <row r="58" spans="1:12" s="112" customFormat="1" x14ac:dyDescent="0.2">
      <c r="A58" s="138"/>
      <c r="B58" s="44"/>
      <c r="C58" s="44"/>
      <c r="D58" s="44" t="s">
        <v>242</v>
      </c>
      <c r="E58" s="45">
        <f>E57</f>
        <v>4131</v>
      </c>
      <c r="F58" s="109" t="s">
        <v>10</v>
      </c>
      <c r="G58" s="40">
        <v>1.5</v>
      </c>
      <c r="H58" s="95">
        <f t="shared" si="11"/>
        <v>6196.5</v>
      </c>
      <c r="I58" s="40">
        <f>H58/I$20</f>
        <v>1.5</v>
      </c>
      <c r="J58" s="111"/>
    </row>
    <row r="59" spans="1:12" s="112" customFormat="1" x14ac:dyDescent="0.2">
      <c r="A59" s="138"/>
      <c r="B59" s="44"/>
      <c r="C59" s="44"/>
      <c r="D59" s="108"/>
      <c r="E59" s="45"/>
      <c r="F59" s="109"/>
      <c r="G59" s="40"/>
      <c r="H59" s="95">
        <f t="shared" si="11"/>
        <v>0</v>
      </c>
      <c r="I59" s="40">
        <f>H59/I$20</f>
        <v>0</v>
      </c>
      <c r="J59" s="111"/>
    </row>
    <row r="60" spans="1:12" s="112" customFormat="1" ht="7.35" customHeight="1" x14ac:dyDescent="0.2">
      <c r="A60" s="151"/>
      <c r="B60" s="44"/>
      <c r="C60" s="44"/>
      <c r="D60" s="44"/>
      <c r="E60" s="109"/>
      <c r="F60" s="45"/>
      <c r="G60" s="40"/>
      <c r="H60" s="129"/>
      <c r="I60" s="95"/>
      <c r="J60" s="111"/>
    </row>
    <row r="61" spans="1:12" s="119" customFormat="1" x14ac:dyDescent="0.2">
      <c r="A61" s="150">
        <v>10</v>
      </c>
      <c r="B61" s="113"/>
      <c r="C61" s="113" t="s">
        <v>21</v>
      </c>
      <c r="D61" s="113"/>
      <c r="E61" s="114"/>
      <c r="F61" s="115"/>
      <c r="G61" s="116"/>
      <c r="H61" s="117">
        <f>SUM(H62:H63)</f>
        <v>0</v>
      </c>
      <c r="I61" s="116">
        <f>H61/I$20</f>
        <v>0</v>
      </c>
      <c r="J61" s="118"/>
      <c r="K61" s="126"/>
    </row>
    <row r="62" spans="1:12" s="112" customFormat="1" x14ac:dyDescent="0.2">
      <c r="A62" s="138"/>
      <c r="B62" s="44"/>
      <c r="C62" s="44"/>
      <c r="D62" s="123"/>
      <c r="E62" s="45"/>
      <c r="F62" s="109"/>
      <c r="G62" s="40"/>
      <c r="H62" s="95">
        <f>E62*G62</f>
        <v>0</v>
      </c>
      <c r="I62" s="40">
        <f>H62/I$20</f>
        <v>0</v>
      </c>
      <c r="J62" s="221"/>
      <c r="K62" s="119"/>
      <c r="L62" s="119"/>
    </row>
    <row r="63" spans="1:12" s="112" customFormat="1" ht="7.15" customHeight="1" x14ac:dyDescent="0.2">
      <c r="A63" s="138"/>
      <c r="B63" s="44"/>
      <c r="C63" s="44"/>
      <c r="D63" s="44"/>
      <c r="E63" s="45"/>
      <c r="F63" s="109"/>
      <c r="G63" s="40"/>
      <c r="H63" s="95"/>
      <c r="I63" s="40"/>
      <c r="J63" s="111"/>
    </row>
    <row r="64" spans="1:12" s="119" customFormat="1" x14ac:dyDescent="0.2">
      <c r="A64" s="150">
        <v>11</v>
      </c>
      <c r="B64" s="113"/>
      <c r="C64" s="113" t="s">
        <v>22</v>
      </c>
      <c r="D64" s="113"/>
      <c r="E64" s="114"/>
      <c r="F64" s="115"/>
      <c r="G64" s="116"/>
      <c r="H64" s="117">
        <f>SUM(H65:H66)</f>
        <v>0</v>
      </c>
      <c r="I64" s="116">
        <f>H64/I$20</f>
        <v>0</v>
      </c>
      <c r="J64" s="118"/>
    </row>
    <row r="65" spans="1:11" s="112" customFormat="1" x14ac:dyDescent="0.2">
      <c r="A65" s="138"/>
      <c r="B65" s="44"/>
      <c r="C65" s="44"/>
      <c r="D65" s="44"/>
      <c r="E65" s="45"/>
      <c r="F65" s="109"/>
      <c r="G65" s="40"/>
      <c r="H65" s="95">
        <f>E65*G65</f>
        <v>0</v>
      </c>
      <c r="I65" s="40">
        <f>H65/I$20</f>
        <v>0</v>
      </c>
      <c r="J65" s="111"/>
    </row>
    <row r="66" spans="1:11" s="112" customFormat="1" ht="7.15" customHeight="1" x14ac:dyDescent="0.2">
      <c r="A66" s="138"/>
      <c r="B66" s="44"/>
      <c r="C66" s="44"/>
      <c r="D66" s="44"/>
      <c r="E66" s="45"/>
      <c r="F66" s="109"/>
      <c r="G66" s="40"/>
      <c r="H66" s="95"/>
      <c r="I66" s="40"/>
      <c r="J66" s="111"/>
    </row>
    <row r="67" spans="1:11" s="119" customFormat="1" x14ac:dyDescent="0.2">
      <c r="A67" s="150">
        <v>12</v>
      </c>
      <c r="B67" s="113"/>
      <c r="C67" s="113" t="s">
        <v>23</v>
      </c>
      <c r="D67" s="113"/>
      <c r="E67" s="114"/>
      <c r="F67" s="115"/>
      <c r="G67" s="116"/>
      <c r="H67" s="117">
        <f>SUM(H68:H69)</f>
        <v>0</v>
      </c>
      <c r="I67" s="116">
        <f>H67/I$20</f>
        <v>0</v>
      </c>
      <c r="J67" s="118"/>
    </row>
    <row r="68" spans="1:11" s="112" customFormat="1" x14ac:dyDescent="0.2">
      <c r="A68" s="138"/>
      <c r="B68" s="44"/>
      <c r="C68" s="44"/>
      <c r="D68" s="44"/>
      <c r="E68" s="45"/>
      <c r="F68" s="109"/>
      <c r="G68" s="40"/>
      <c r="H68" s="95">
        <f>E68*G68</f>
        <v>0</v>
      </c>
      <c r="I68" s="40">
        <f>H68/I$20</f>
        <v>0</v>
      </c>
      <c r="J68" s="111"/>
    </row>
    <row r="69" spans="1:11" s="112" customFormat="1" ht="7.15" customHeight="1" x14ac:dyDescent="0.2">
      <c r="A69" s="138"/>
      <c r="B69" s="44"/>
      <c r="C69" s="44"/>
      <c r="D69" s="44"/>
      <c r="E69" s="45"/>
      <c r="F69" s="109"/>
      <c r="G69" s="40"/>
      <c r="H69" s="95"/>
      <c r="I69" s="40"/>
      <c r="J69" s="111"/>
    </row>
    <row r="70" spans="1:11" s="119" customFormat="1" x14ac:dyDescent="0.2">
      <c r="A70" s="150">
        <v>13</v>
      </c>
      <c r="B70" s="113"/>
      <c r="C70" s="113" t="s">
        <v>24</v>
      </c>
      <c r="D70" s="113"/>
      <c r="E70" s="114"/>
      <c r="F70" s="115"/>
      <c r="G70" s="116"/>
      <c r="H70" s="117">
        <f>SUM(H71:H72)</f>
        <v>0</v>
      </c>
      <c r="I70" s="116">
        <f>H70/I$20</f>
        <v>0</v>
      </c>
      <c r="J70" s="118"/>
      <c r="K70" s="131"/>
    </row>
    <row r="71" spans="1:11" s="112" customFormat="1" x14ac:dyDescent="0.2">
      <c r="A71" s="138"/>
      <c r="B71" s="44"/>
      <c r="C71" s="44"/>
      <c r="D71" s="44"/>
      <c r="E71" s="45"/>
      <c r="F71" s="109"/>
      <c r="G71" s="40"/>
      <c r="H71" s="95"/>
      <c r="I71" s="40"/>
      <c r="J71" s="111"/>
    </row>
    <row r="72" spans="1:11" s="112" customFormat="1" ht="7.15" customHeight="1" x14ac:dyDescent="0.2">
      <c r="A72" s="138"/>
      <c r="B72" s="44"/>
      <c r="C72" s="44"/>
      <c r="D72" s="44"/>
      <c r="E72" s="45"/>
      <c r="F72" s="109"/>
      <c r="G72" s="40"/>
      <c r="H72" s="95"/>
      <c r="I72" s="40"/>
      <c r="J72" s="111"/>
    </row>
    <row r="73" spans="1:11" s="119" customFormat="1" x14ac:dyDescent="0.2">
      <c r="A73" s="150">
        <v>14</v>
      </c>
      <c r="B73" s="113"/>
      <c r="C73" s="113" t="s">
        <v>25</v>
      </c>
      <c r="D73" s="113"/>
      <c r="E73" s="114"/>
      <c r="F73" s="115"/>
      <c r="G73" s="116"/>
      <c r="H73" s="117">
        <f>SUM(H74:H75)</f>
        <v>0</v>
      </c>
      <c r="I73" s="116">
        <f t="shared" ref="I73:I74" si="12">H73/I$20</f>
        <v>0</v>
      </c>
      <c r="J73" s="118"/>
    </row>
    <row r="74" spans="1:11" s="112" customFormat="1" x14ac:dyDescent="0.2">
      <c r="A74" s="138"/>
      <c r="B74" s="44"/>
      <c r="C74" s="44"/>
      <c r="D74" s="44"/>
      <c r="E74" s="45"/>
      <c r="F74" s="109"/>
      <c r="G74" s="40"/>
      <c r="H74" s="95">
        <f t="shared" ref="H74" si="13">E74*G74</f>
        <v>0</v>
      </c>
      <c r="I74" s="40">
        <f t="shared" si="12"/>
        <v>0</v>
      </c>
      <c r="J74" s="111"/>
      <c r="K74" s="120"/>
    </row>
    <row r="75" spans="1:11" s="112" customFormat="1" ht="7.15" customHeight="1" x14ac:dyDescent="0.2">
      <c r="A75" s="138"/>
      <c r="B75" s="44"/>
      <c r="C75" s="44"/>
      <c r="D75" s="44"/>
      <c r="E75" s="45"/>
      <c r="F75" s="109"/>
      <c r="G75" s="40"/>
      <c r="H75" s="95"/>
      <c r="I75" s="40"/>
      <c r="J75" s="111"/>
    </row>
    <row r="76" spans="1:11" s="119" customFormat="1" x14ac:dyDescent="0.2">
      <c r="A76" s="150">
        <v>15</v>
      </c>
      <c r="B76" s="113"/>
      <c r="C76" s="113" t="s">
        <v>26</v>
      </c>
      <c r="D76" s="113"/>
      <c r="E76" s="114"/>
      <c r="F76" s="115"/>
      <c r="G76" s="116"/>
      <c r="H76" s="117">
        <f>SUM(H77:H78)</f>
        <v>0</v>
      </c>
      <c r="I76" s="116">
        <f t="shared" ref="I76:I77" si="14">H76/I$20</f>
        <v>0</v>
      </c>
      <c r="J76" s="118"/>
    </row>
    <row r="77" spans="1:11" s="112" customFormat="1" x14ac:dyDescent="0.2">
      <c r="A77" s="138"/>
      <c r="B77" s="44"/>
      <c r="C77" s="44"/>
      <c r="D77" s="44"/>
      <c r="E77" s="45"/>
      <c r="F77" s="109"/>
      <c r="G77" s="40"/>
      <c r="H77" s="95">
        <f>E77*G77</f>
        <v>0</v>
      </c>
      <c r="I77" s="40">
        <f t="shared" si="14"/>
        <v>0</v>
      </c>
      <c r="J77" s="111"/>
    </row>
    <row r="78" spans="1:11" s="112" customFormat="1" ht="6.6" customHeight="1" x14ac:dyDescent="0.2">
      <c r="A78" s="138"/>
      <c r="B78" s="44"/>
      <c r="C78" s="44"/>
      <c r="D78" s="44"/>
      <c r="E78" s="45"/>
      <c r="F78" s="109"/>
      <c r="G78" s="40"/>
      <c r="H78" s="95"/>
      <c r="I78" s="40"/>
      <c r="J78" s="111"/>
    </row>
    <row r="79" spans="1:11" s="119" customFormat="1" x14ac:dyDescent="0.2">
      <c r="A79" s="150">
        <v>16</v>
      </c>
      <c r="B79" s="113"/>
      <c r="C79" s="113" t="s">
        <v>29</v>
      </c>
      <c r="D79" s="113"/>
      <c r="E79" s="114"/>
      <c r="F79" s="115"/>
      <c r="G79" s="116"/>
      <c r="H79" s="117">
        <f>SUM(H80:H81)</f>
        <v>2500</v>
      </c>
      <c r="I79" s="116">
        <f t="shared" ref="I79:I80" si="15">H79/I$20</f>
        <v>0.60518034374243523</v>
      </c>
      <c r="J79" s="118"/>
      <c r="K79" s="126"/>
    </row>
    <row r="80" spans="1:11" s="112" customFormat="1" x14ac:dyDescent="0.2">
      <c r="A80" s="138"/>
      <c r="B80" s="44"/>
      <c r="C80" s="44"/>
      <c r="D80" s="44" t="s">
        <v>244</v>
      </c>
      <c r="E80" s="45">
        <v>1</v>
      </c>
      <c r="F80" s="109" t="s">
        <v>54</v>
      </c>
      <c r="G80" s="40">
        <v>2500</v>
      </c>
      <c r="H80" s="95">
        <f>E80*G80</f>
        <v>2500</v>
      </c>
      <c r="I80" s="40">
        <f t="shared" si="15"/>
        <v>0.60518034374243523</v>
      </c>
      <c r="J80" s="111"/>
    </row>
    <row r="81" spans="1:11" ht="6.6" customHeight="1" x14ac:dyDescent="0.2">
      <c r="A81" s="137"/>
      <c r="B81" s="27"/>
      <c r="C81" s="27"/>
      <c r="D81" s="27"/>
      <c r="E81" s="28"/>
      <c r="F81" s="29"/>
      <c r="G81" s="30"/>
      <c r="H81" s="31"/>
      <c r="I81" s="30"/>
    </row>
    <row r="82" spans="1:11" x14ac:dyDescent="0.2">
      <c r="A82" s="139"/>
      <c r="B82" s="92"/>
      <c r="C82" s="140" t="s">
        <v>231</v>
      </c>
      <c r="D82" s="140"/>
      <c r="E82" s="141"/>
      <c r="F82" s="142"/>
      <c r="G82" s="143"/>
      <c r="H82" s="144">
        <f>SUM(H24:H81)-H30-H33-H37-H40-H44-H50-H56-H61-H64-H67-H70-H73-H76-H79</f>
        <v>241479.5</v>
      </c>
      <c r="I82" s="143">
        <f>H82/I20</f>
        <v>58.455458726700556</v>
      </c>
      <c r="K82" s="55"/>
    </row>
    <row r="83" spans="1:11" ht="7.35" customHeight="1" x14ac:dyDescent="0.2">
      <c r="A83" s="227"/>
      <c r="B83" s="228"/>
      <c r="C83" s="229"/>
      <c r="D83" s="229"/>
      <c r="E83" s="230"/>
      <c r="F83" s="231"/>
      <c r="G83" s="232"/>
      <c r="H83" s="233"/>
      <c r="I83" s="232"/>
      <c r="K83" s="55"/>
    </row>
    <row r="84" spans="1:11" ht="15" customHeight="1" x14ac:dyDescent="0.25">
      <c r="A84" s="26"/>
      <c r="B84" s="27"/>
      <c r="C84" s="179"/>
      <c r="D84" s="27" t="s">
        <v>30</v>
      </c>
      <c r="E84" s="234"/>
      <c r="F84" s="234"/>
      <c r="G84" s="235"/>
      <c r="H84" s="197">
        <v>45000</v>
      </c>
      <c r="I84" s="40">
        <f t="shared" ref="I84:I90" si="16">H84/I$20</f>
        <v>10.893246187363834</v>
      </c>
      <c r="J84" s="7"/>
    </row>
    <row r="85" spans="1:11" ht="15" customHeight="1" x14ac:dyDescent="0.25">
      <c r="A85" s="26"/>
      <c r="B85" s="27"/>
      <c r="C85" s="179"/>
      <c r="D85" s="27" t="s">
        <v>182</v>
      </c>
      <c r="E85" s="234"/>
      <c r="F85" s="234"/>
      <c r="G85" s="235">
        <v>0.1</v>
      </c>
      <c r="H85" s="197">
        <f t="shared" ref="H85:H90" si="17">H$82*G85</f>
        <v>24147.95</v>
      </c>
      <c r="I85" s="40">
        <f t="shared" si="16"/>
        <v>5.8455458726700558</v>
      </c>
      <c r="J85" s="7"/>
    </row>
    <row r="86" spans="1:11" ht="15" customHeight="1" x14ac:dyDescent="0.25">
      <c r="A86" s="26"/>
      <c r="B86" s="27"/>
      <c r="C86" s="179"/>
      <c r="D86" s="27" t="s">
        <v>183</v>
      </c>
      <c r="E86" s="234"/>
      <c r="F86" s="234"/>
      <c r="G86" s="235">
        <v>0</v>
      </c>
      <c r="H86" s="197">
        <f t="shared" si="17"/>
        <v>0</v>
      </c>
      <c r="I86" s="40">
        <f t="shared" si="16"/>
        <v>0</v>
      </c>
      <c r="J86" s="7"/>
    </row>
    <row r="87" spans="1:11" ht="15" customHeight="1" x14ac:dyDescent="0.25">
      <c r="A87" s="26"/>
      <c r="B87" s="27"/>
      <c r="C87" s="179"/>
      <c r="D87" s="27" t="s">
        <v>184</v>
      </c>
      <c r="E87" s="234"/>
      <c r="F87" s="234"/>
      <c r="G87" s="235">
        <v>0.01</v>
      </c>
      <c r="H87" s="197">
        <f t="shared" si="17"/>
        <v>2414.7950000000001</v>
      </c>
      <c r="I87" s="40">
        <f t="shared" si="16"/>
        <v>0.5845545872670056</v>
      </c>
      <c r="J87" s="7"/>
    </row>
    <row r="88" spans="1:11" ht="15" customHeight="1" x14ac:dyDescent="0.25">
      <c r="A88" s="26"/>
      <c r="B88" s="27"/>
      <c r="C88" s="179"/>
      <c r="D88" s="27" t="s">
        <v>185</v>
      </c>
      <c r="E88" s="234"/>
      <c r="F88" s="234"/>
      <c r="G88" s="235">
        <v>0</v>
      </c>
      <c r="H88" s="197">
        <f t="shared" si="17"/>
        <v>0</v>
      </c>
      <c r="I88" s="40">
        <f t="shared" si="16"/>
        <v>0</v>
      </c>
      <c r="J88" s="7"/>
    </row>
    <row r="89" spans="1:11" ht="15" customHeight="1" x14ac:dyDescent="0.25">
      <c r="A89" s="26"/>
      <c r="B89" s="27"/>
      <c r="C89" s="179"/>
      <c r="D89" s="27" t="s">
        <v>204</v>
      </c>
      <c r="E89" s="234"/>
      <c r="F89" s="234"/>
      <c r="G89" s="235">
        <v>3.5000000000000001E-3</v>
      </c>
      <c r="H89" s="197">
        <f t="shared" si="17"/>
        <v>845.17825000000005</v>
      </c>
      <c r="I89" s="40">
        <f t="shared" si="16"/>
        <v>0.20459410554345195</v>
      </c>
      <c r="J89" s="7"/>
    </row>
    <row r="90" spans="1:11" ht="15" customHeight="1" x14ac:dyDescent="0.25">
      <c r="A90" s="26"/>
      <c r="B90" s="27"/>
      <c r="C90" s="179"/>
      <c r="D90" s="27" t="s">
        <v>186</v>
      </c>
      <c r="E90" s="234"/>
      <c r="F90" s="234"/>
      <c r="G90" s="235">
        <v>0.03</v>
      </c>
      <c r="H90" s="197">
        <f t="shared" si="17"/>
        <v>7244.3849999999993</v>
      </c>
      <c r="I90" s="40">
        <f t="shared" si="16"/>
        <v>1.7536637618010165</v>
      </c>
      <c r="J90" s="7"/>
    </row>
    <row r="91" spans="1:11" ht="7.35" customHeight="1" x14ac:dyDescent="0.2">
      <c r="A91" s="227"/>
      <c r="B91" s="228"/>
      <c r="C91" s="229"/>
      <c r="D91" s="229"/>
      <c r="E91" s="230"/>
      <c r="F91" s="231"/>
      <c r="G91" s="232"/>
      <c r="H91" s="233"/>
      <c r="I91" s="232"/>
      <c r="K91" s="55"/>
    </row>
    <row r="92" spans="1:11" x14ac:dyDescent="0.2">
      <c r="A92" s="139"/>
      <c r="B92" s="92"/>
      <c r="C92" s="140" t="s">
        <v>232</v>
      </c>
      <c r="D92" s="140"/>
      <c r="E92" s="141"/>
      <c r="F92" s="142"/>
      <c r="G92" s="143"/>
      <c r="H92" s="144">
        <f>SUM(H82:H91)</f>
        <v>321131.80825</v>
      </c>
      <c r="I92" s="143">
        <f>H92/I20</f>
        <v>77.737063241345922</v>
      </c>
      <c r="K92" s="46"/>
    </row>
    <row r="93" spans="1:11" ht="7.35" customHeight="1" x14ac:dyDescent="0.2">
      <c r="A93" s="137"/>
      <c r="B93" s="27"/>
      <c r="C93" s="27"/>
      <c r="D93" s="145"/>
      <c r="E93" s="146"/>
      <c r="F93" s="147"/>
      <c r="G93" s="148"/>
      <c r="H93" s="149"/>
      <c r="I93" s="148"/>
    </row>
  </sheetData>
  <mergeCells count="4">
    <mergeCell ref="B7:I7"/>
    <mergeCell ref="B9:I9"/>
    <mergeCell ref="A14:I14"/>
    <mergeCell ref="C17:D17"/>
  </mergeCells>
  <pageMargins left="0.7" right="0.7" top="0.75" bottom="0.75" header="0.3" footer="0.3"/>
  <pageSetup scale="77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4:M35"/>
  <sheetViews>
    <sheetView view="pageBreakPreview" zoomScale="160" zoomScaleNormal="100" zoomScaleSheetLayoutView="160" workbookViewId="0">
      <selection activeCell="G21" sqref="E21:G25"/>
    </sheetView>
  </sheetViews>
  <sheetFormatPr defaultColWidth="9.140625" defaultRowHeight="12.75" x14ac:dyDescent="0.2"/>
  <cols>
    <col min="1" max="1" width="4.7109375" style="7" customWidth="1"/>
    <col min="2" max="3" width="3.7109375" style="7" customWidth="1"/>
    <col min="4" max="4" width="39.140625" style="7" customWidth="1"/>
    <col min="5" max="5" width="11.28515625" style="7" bestFit="1" customWidth="1"/>
    <col min="6" max="6" width="9.140625" style="7"/>
    <col min="7" max="7" width="15.140625" style="9" bestFit="1" customWidth="1"/>
    <col min="8" max="8" width="17" style="7" bestFit="1" customWidth="1"/>
    <col min="9" max="9" width="11.42578125" style="7" customWidth="1"/>
    <col min="10" max="10" width="12.28515625" style="6" bestFit="1" customWidth="1"/>
    <col min="11" max="11" width="14.42578125" style="7" bestFit="1" customWidth="1"/>
    <col min="12" max="13" width="10.28515625" style="7" bestFit="1" customWidth="1"/>
    <col min="14" max="256" width="9.140625" style="7"/>
    <col min="257" max="257" width="4.7109375" style="7" customWidth="1"/>
    <col min="258" max="259" width="3.7109375" style="7" customWidth="1"/>
    <col min="260" max="260" width="39.140625" style="7" customWidth="1"/>
    <col min="261" max="261" width="11.28515625" style="7" bestFit="1" customWidth="1"/>
    <col min="262" max="262" width="9.140625" style="7"/>
    <col min="263" max="263" width="15.140625" style="7" bestFit="1" customWidth="1"/>
    <col min="264" max="264" width="17" style="7" bestFit="1" customWidth="1"/>
    <col min="265" max="265" width="11.42578125" style="7" customWidth="1"/>
    <col min="266" max="266" width="12.28515625" style="7" bestFit="1" customWidth="1"/>
    <col min="267" max="267" width="11.28515625" style="7" bestFit="1" customWidth="1"/>
    <col min="268" max="269" width="10.28515625" style="7" bestFit="1" customWidth="1"/>
    <col min="270" max="512" width="9.140625" style="7"/>
    <col min="513" max="513" width="4.7109375" style="7" customWidth="1"/>
    <col min="514" max="515" width="3.7109375" style="7" customWidth="1"/>
    <col min="516" max="516" width="39.140625" style="7" customWidth="1"/>
    <col min="517" max="517" width="11.28515625" style="7" bestFit="1" customWidth="1"/>
    <col min="518" max="518" width="9.140625" style="7"/>
    <col min="519" max="519" width="15.140625" style="7" bestFit="1" customWidth="1"/>
    <col min="520" max="520" width="17" style="7" bestFit="1" customWidth="1"/>
    <col min="521" max="521" width="11.42578125" style="7" customWidth="1"/>
    <col min="522" max="522" width="12.28515625" style="7" bestFit="1" customWidth="1"/>
    <col min="523" max="523" width="11.28515625" style="7" bestFit="1" customWidth="1"/>
    <col min="524" max="525" width="10.28515625" style="7" bestFit="1" customWidth="1"/>
    <col min="526" max="768" width="9.140625" style="7"/>
    <col min="769" max="769" width="4.7109375" style="7" customWidth="1"/>
    <col min="770" max="771" width="3.7109375" style="7" customWidth="1"/>
    <col min="772" max="772" width="39.140625" style="7" customWidth="1"/>
    <col min="773" max="773" width="11.28515625" style="7" bestFit="1" customWidth="1"/>
    <col min="774" max="774" width="9.140625" style="7"/>
    <col min="775" max="775" width="15.140625" style="7" bestFit="1" customWidth="1"/>
    <col min="776" max="776" width="17" style="7" bestFit="1" customWidth="1"/>
    <col min="777" max="777" width="11.42578125" style="7" customWidth="1"/>
    <col min="778" max="778" width="12.28515625" style="7" bestFit="1" customWidth="1"/>
    <col min="779" max="779" width="11.28515625" style="7" bestFit="1" customWidth="1"/>
    <col min="780" max="781" width="10.28515625" style="7" bestFit="1" customWidth="1"/>
    <col min="782" max="1024" width="9.140625" style="7"/>
    <col min="1025" max="1025" width="4.7109375" style="7" customWidth="1"/>
    <col min="1026" max="1027" width="3.7109375" style="7" customWidth="1"/>
    <col min="1028" max="1028" width="39.140625" style="7" customWidth="1"/>
    <col min="1029" max="1029" width="11.28515625" style="7" bestFit="1" customWidth="1"/>
    <col min="1030" max="1030" width="9.140625" style="7"/>
    <col min="1031" max="1031" width="15.140625" style="7" bestFit="1" customWidth="1"/>
    <col min="1032" max="1032" width="17" style="7" bestFit="1" customWidth="1"/>
    <col min="1033" max="1033" width="11.42578125" style="7" customWidth="1"/>
    <col min="1034" max="1034" width="12.28515625" style="7" bestFit="1" customWidth="1"/>
    <col min="1035" max="1035" width="11.28515625" style="7" bestFit="1" customWidth="1"/>
    <col min="1036" max="1037" width="10.28515625" style="7" bestFit="1" customWidth="1"/>
    <col min="1038" max="1280" width="9.140625" style="7"/>
    <col min="1281" max="1281" width="4.7109375" style="7" customWidth="1"/>
    <col min="1282" max="1283" width="3.7109375" style="7" customWidth="1"/>
    <col min="1284" max="1284" width="39.140625" style="7" customWidth="1"/>
    <col min="1285" max="1285" width="11.28515625" style="7" bestFit="1" customWidth="1"/>
    <col min="1286" max="1286" width="9.140625" style="7"/>
    <col min="1287" max="1287" width="15.140625" style="7" bestFit="1" customWidth="1"/>
    <col min="1288" max="1288" width="17" style="7" bestFit="1" customWidth="1"/>
    <col min="1289" max="1289" width="11.42578125" style="7" customWidth="1"/>
    <col min="1290" max="1290" width="12.28515625" style="7" bestFit="1" customWidth="1"/>
    <col min="1291" max="1291" width="11.28515625" style="7" bestFit="1" customWidth="1"/>
    <col min="1292" max="1293" width="10.28515625" style="7" bestFit="1" customWidth="1"/>
    <col min="1294" max="1536" width="9.140625" style="7"/>
    <col min="1537" max="1537" width="4.7109375" style="7" customWidth="1"/>
    <col min="1538" max="1539" width="3.7109375" style="7" customWidth="1"/>
    <col min="1540" max="1540" width="39.140625" style="7" customWidth="1"/>
    <col min="1541" max="1541" width="11.28515625" style="7" bestFit="1" customWidth="1"/>
    <col min="1542" max="1542" width="9.140625" style="7"/>
    <col min="1543" max="1543" width="15.140625" style="7" bestFit="1" customWidth="1"/>
    <col min="1544" max="1544" width="17" style="7" bestFit="1" customWidth="1"/>
    <col min="1545" max="1545" width="11.42578125" style="7" customWidth="1"/>
    <col min="1546" max="1546" width="12.28515625" style="7" bestFit="1" customWidth="1"/>
    <col min="1547" max="1547" width="11.28515625" style="7" bestFit="1" customWidth="1"/>
    <col min="1548" max="1549" width="10.28515625" style="7" bestFit="1" customWidth="1"/>
    <col min="1550" max="1792" width="9.140625" style="7"/>
    <col min="1793" max="1793" width="4.7109375" style="7" customWidth="1"/>
    <col min="1794" max="1795" width="3.7109375" style="7" customWidth="1"/>
    <col min="1796" max="1796" width="39.140625" style="7" customWidth="1"/>
    <col min="1797" max="1797" width="11.28515625" style="7" bestFit="1" customWidth="1"/>
    <col min="1798" max="1798" width="9.140625" style="7"/>
    <col min="1799" max="1799" width="15.140625" style="7" bestFit="1" customWidth="1"/>
    <col min="1800" max="1800" width="17" style="7" bestFit="1" customWidth="1"/>
    <col min="1801" max="1801" width="11.42578125" style="7" customWidth="1"/>
    <col min="1802" max="1802" width="12.28515625" style="7" bestFit="1" customWidth="1"/>
    <col min="1803" max="1803" width="11.28515625" style="7" bestFit="1" customWidth="1"/>
    <col min="1804" max="1805" width="10.28515625" style="7" bestFit="1" customWidth="1"/>
    <col min="1806" max="2048" width="9.140625" style="7"/>
    <col min="2049" max="2049" width="4.7109375" style="7" customWidth="1"/>
    <col min="2050" max="2051" width="3.7109375" style="7" customWidth="1"/>
    <col min="2052" max="2052" width="39.140625" style="7" customWidth="1"/>
    <col min="2053" max="2053" width="11.28515625" style="7" bestFit="1" customWidth="1"/>
    <col min="2054" max="2054" width="9.140625" style="7"/>
    <col min="2055" max="2055" width="15.140625" style="7" bestFit="1" customWidth="1"/>
    <col min="2056" max="2056" width="17" style="7" bestFit="1" customWidth="1"/>
    <col min="2057" max="2057" width="11.42578125" style="7" customWidth="1"/>
    <col min="2058" max="2058" width="12.28515625" style="7" bestFit="1" customWidth="1"/>
    <col min="2059" max="2059" width="11.28515625" style="7" bestFit="1" customWidth="1"/>
    <col min="2060" max="2061" width="10.28515625" style="7" bestFit="1" customWidth="1"/>
    <col min="2062" max="2304" width="9.140625" style="7"/>
    <col min="2305" max="2305" width="4.7109375" style="7" customWidth="1"/>
    <col min="2306" max="2307" width="3.7109375" style="7" customWidth="1"/>
    <col min="2308" max="2308" width="39.140625" style="7" customWidth="1"/>
    <col min="2309" max="2309" width="11.28515625" style="7" bestFit="1" customWidth="1"/>
    <col min="2310" max="2310" width="9.140625" style="7"/>
    <col min="2311" max="2311" width="15.140625" style="7" bestFit="1" customWidth="1"/>
    <col min="2312" max="2312" width="17" style="7" bestFit="1" customWidth="1"/>
    <col min="2313" max="2313" width="11.42578125" style="7" customWidth="1"/>
    <col min="2314" max="2314" width="12.28515625" style="7" bestFit="1" customWidth="1"/>
    <col min="2315" max="2315" width="11.28515625" style="7" bestFit="1" customWidth="1"/>
    <col min="2316" max="2317" width="10.28515625" style="7" bestFit="1" customWidth="1"/>
    <col min="2318" max="2560" width="9.140625" style="7"/>
    <col min="2561" max="2561" width="4.7109375" style="7" customWidth="1"/>
    <col min="2562" max="2563" width="3.7109375" style="7" customWidth="1"/>
    <col min="2564" max="2564" width="39.140625" style="7" customWidth="1"/>
    <col min="2565" max="2565" width="11.28515625" style="7" bestFit="1" customWidth="1"/>
    <col min="2566" max="2566" width="9.140625" style="7"/>
    <col min="2567" max="2567" width="15.140625" style="7" bestFit="1" customWidth="1"/>
    <col min="2568" max="2568" width="17" style="7" bestFit="1" customWidth="1"/>
    <col min="2569" max="2569" width="11.42578125" style="7" customWidth="1"/>
    <col min="2570" max="2570" width="12.28515625" style="7" bestFit="1" customWidth="1"/>
    <col min="2571" max="2571" width="11.28515625" style="7" bestFit="1" customWidth="1"/>
    <col min="2572" max="2573" width="10.28515625" style="7" bestFit="1" customWidth="1"/>
    <col min="2574" max="2816" width="9.140625" style="7"/>
    <col min="2817" max="2817" width="4.7109375" style="7" customWidth="1"/>
    <col min="2818" max="2819" width="3.7109375" style="7" customWidth="1"/>
    <col min="2820" max="2820" width="39.140625" style="7" customWidth="1"/>
    <col min="2821" max="2821" width="11.28515625" style="7" bestFit="1" customWidth="1"/>
    <col min="2822" max="2822" width="9.140625" style="7"/>
    <col min="2823" max="2823" width="15.140625" style="7" bestFit="1" customWidth="1"/>
    <col min="2824" max="2824" width="17" style="7" bestFit="1" customWidth="1"/>
    <col min="2825" max="2825" width="11.42578125" style="7" customWidth="1"/>
    <col min="2826" max="2826" width="12.28515625" style="7" bestFit="1" customWidth="1"/>
    <col min="2827" max="2827" width="11.28515625" style="7" bestFit="1" customWidth="1"/>
    <col min="2828" max="2829" width="10.28515625" style="7" bestFit="1" customWidth="1"/>
    <col min="2830" max="3072" width="9.140625" style="7"/>
    <col min="3073" max="3073" width="4.7109375" style="7" customWidth="1"/>
    <col min="3074" max="3075" width="3.7109375" style="7" customWidth="1"/>
    <col min="3076" max="3076" width="39.140625" style="7" customWidth="1"/>
    <col min="3077" max="3077" width="11.28515625" style="7" bestFit="1" customWidth="1"/>
    <col min="3078" max="3078" width="9.140625" style="7"/>
    <col min="3079" max="3079" width="15.140625" style="7" bestFit="1" customWidth="1"/>
    <col min="3080" max="3080" width="17" style="7" bestFit="1" customWidth="1"/>
    <col min="3081" max="3081" width="11.42578125" style="7" customWidth="1"/>
    <col min="3082" max="3082" width="12.28515625" style="7" bestFit="1" customWidth="1"/>
    <col min="3083" max="3083" width="11.28515625" style="7" bestFit="1" customWidth="1"/>
    <col min="3084" max="3085" width="10.28515625" style="7" bestFit="1" customWidth="1"/>
    <col min="3086" max="3328" width="9.140625" style="7"/>
    <col min="3329" max="3329" width="4.7109375" style="7" customWidth="1"/>
    <col min="3330" max="3331" width="3.7109375" style="7" customWidth="1"/>
    <col min="3332" max="3332" width="39.140625" style="7" customWidth="1"/>
    <col min="3333" max="3333" width="11.28515625" style="7" bestFit="1" customWidth="1"/>
    <col min="3334" max="3334" width="9.140625" style="7"/>
    <col min="3335" max="3335" width="15.140625" style="7" bestFit="1" customWidth="1"/>
    <col min="3336" max="3336" width="17" style="7" bestFit="1" customWidth="1"/>
    <col min="3337" max="3337" width="11.42578125" style="7" customWidth="1"/>
    <col min="3338" max="3338" width="12.28515625" style="7" bestFit="1" customWidth="1"/>
    <col min="3339" max="3339" width="11.28515625" style="7" bestFit="1" customWidth="1"/>
    <col min="3340" max="3341" width="10.28515625" style="7" bestFit="1" customWidth="1"/>
    <col min="3342" max="3584" width="9.140625" style="7"/>
    <col min="3585" max="3585" width="4.7109375" style="7" customWidth="1"/>
    <col min="3586" max="3587" width="3.7109375" style="7" customWidth="1"/>
    <col min="3588" max="3588" width="39.140625" style="7" customWidth="1"/>
    <col min="3589" max="3589" width="11.28515625" style="7" bestFit="1" customWidth="1"/>
    <col min="3590" max="3590" width="9.140625" style="7"/>
    <col min="3591" max="3591" width="15.140625" style="7" bestFit="1" customWidth="1"/>
    <col min="3592" max="3592" width="17" style="7" bestFit="1" customWidth="1"/>
    <col min="3593" max="3593" width="11.42578125" style="7" customWidth="1"/>
    <col min="3594" max="3594" width="12.28515625" style="7" bestFit="1" customWidth="1"/>
    <col min="3595" max="3595" width="11.28515625" style="7" bestFit="1" customWidth="1"/>
    <col min="3596" max="3597" width="10.28515625" style="7" bestFit="1" customWidth="1"/>
    <col min="3598" max="3840" width="9.140625" style="7"/>
    <col min="3841" max="3841" width="4.7109375" style="7" customWidth="1"/>
    <col min="3842" max="3843" width="3.7109375" style="7" customWidth="1"/>
    <col min="3844" max="3844" width="39.140625" style="7" customWidth="1"/>
    <col min="3845" max="3845" width="11.28515625" style="7" bestFit="1" customWidth="1"/>
    <col min="3846" max="3846" width="9.140625" style="7"/>
    <col min="3847" max="3847" width="15.140625" style="7" bestFit="1" customWidth="1"/>
    <col min="3848" max="3848" width="17" style="7" bestFit="1" customWidth="1"/>
    <col min="3849" max="3849" width="11.42578125" style="7" customWidth="1"/>
    <col min="3850" max="3850" width="12.28515625" style="7" bestFit="1" customWidth="1"/>
    <col min="3851" max="3851" width="11.28515625" style="7" bestFit="1" customWidth="1"/>
    <col min="3852" max="3853" width="10.28515625" style="7" bestFit="1" customWidth="1"/>
    <col min="3854" max="4096" width="9.140625" style="7"/>
    <col min="4097" max="4097" width="4.7109375" style="7" customWidth="1"/>
    <col min="4098" max="4099" width="3.7109375" style="7" customWidth="1"/>
    <col min="4100" max="4100" width="39.140625" style="7" customWidth="1"/>
    <col min="4101" max="4101" width="11.28515625" style="7" bestFit="1" customWidth="1"/>
    <col min="4102" max="4102" width="9.140625" style="7"/>
    <col min="4103" max="4103" width="15.140625" style="7" bestFit="1" customWidth="1"/>
    <col min="4104" max="4104" width="17" style="7" bestFit="1" customWidth="1"/>
    <col min="4105" max="4105" width="11.42578125" style="7" customWidth="1"/>
    <col min="4106" max="4106" width="12.28515625" style="7" bestFit="1" customWidth="1"/>
    <col min="4107" max="4107" width="11.28515625" style="7" bestFit="1" customWidth="1"/>
    <col min="4108" max="4109" width="10.28515625" style="7" bestFit="1" customWidth="1"/>
    <col min="4110" max="4352" width="9.140625" style="7"/>
    <col min="4353" max="4353" width="4.7109375" style="7" customWidth="1"/>
    <col min="4354" max="4355" width="3.7109375" style="7" customWidth="1"/>
    <col min="4356" max="4356" width="39.140625" style="7" customWidth="1"/>
    <col min="4357" max="4357" width="11.28515625" style="7" bestFit="1" customWidth="1"/>
    <col min="4358" max="4358" width="9.140625" style="7"/>
    <col min="4359" max="4359" width="15.140625" style="7" bestFit="1" customWidth="1"/>
    <col min="4360" max="4360" width="17" style="7" bestFit="1" customWidth="1"/>
    <col min="4361" max="4361" width="11.42578125" style="7" customWidth="1"/>
    <col min="4362" max="4362" width="12.28515625" style="7" bestFit="1" customWidth="1"/>
    <col min="4363" max="4363" width="11.28515625" style="7" bestFit="1" customWidth="1"/>
    <col min="4364" max="4365" width="10.28515625" style="7" bestFit="1" customWidth="1"/>
    <col min="4366" max="4608" width="9.140625" style="7"/>
    <col min="4609" max="4609" width="4.7109375" style="7" customWidth="1"/>
    <col min="4610" max="4611" width="3.7109375" style="7" customWidth="1"/>
    <col min="4612" max="4612" width="39.140625" style="7" customWidth="1"/>
    <col min="4613" max="4613" width="11.28515625" style="7" bestFit="1" customWidth="1"/>
    <col min="4614" max="4614" width="9.140625" style="7"/>
    <col min="4615" max="4615" width="15.140625" style="7" bestFit="1" customWidth="1"/>
    <col min="4616" max="4616" width="17" style="7" bestFit="1" customWidth="1"/>
    <col min="4617" max="4617" width="11.42578125" style="7" customWidth="1"/>
    <col min="4618" max="4618" width="12.28515625" style="7" bestFit="1" customWidth="1"/>
    <col min="4619" max="4619" width="11.28515625" style="7" bestFit="1" customWidth="1"/>
    <col min="4620" max="4621" width="10.28515625" style="7" bestFit="1" customWidth="1"/>
    <col min="4622" max="4864" width="9.140625" style="7"/>
    <col min="4865" max="4865" width="4.7109375" style="7" customWidth="1"/>
    <col min="4866" max="4867" width="3.7109375" style="7" customWidth="1"/>
    <col min="4868" max="4868" width="39.140625" style="7" customWidth="1"/>
    <col min="4869" max="4869" width="11.28515625" style="7" bestFit="1" customWidth="1"/>
    <col min="4870" max="4870" width="9.140625" style="7"/>
    <col min="4871" max="4871" width="15.140625" style="7" bestFit="1" customWidth="1"/>
    <col min="4872" max="4872" width="17" style="7" bestFit="1" customWidth="1"/>
    <col min="4873" max="4873" width="11.42578125" style="7" customWidth="1"/>
    <col min="4874" max="4874" width="12.28515625" style="7" bestFit="1" customWidth="1"/>
    <col min="4875" max="4875" width="11.28515625" style="7" bestFit="1" customWidth="1"/>
    <col min="4876" max="4877" width="10.28515625" style="7" bestFit="1" customWidth="1"/>
    <col min="4878" max="5120" width="9.140625" style="7"/>
    <col min="5121" max="5121" width="4.7109375" style="7" customWidth="1"/>
    <col min="5122" max="5123" width="3.7109375" style="7" customWidth="1"/>
    <col min="5124" max="5124" width="39.140625" style="7" customWidth="1"/>
    <col min="5125" max="5125" width="11.28515625" style="7" bestFit="1" customWidth="1"/>
    <col min="5126" max="5126" width="9.140625" style="7"/>
    <col min="5127" max="5127" width="15.140625" style="7" bestFit="1" customWidth="1"/>
    <col min="5128" max="5128" width="17" style="7" bestFit="1" customWidth="1"/>
    <col min="5129" max="5129" width="11.42578125" style="7" customWidth="1"/>
    <col min="5130" max="5130" width="12.28515625" style="7" bestFit="1" customWidth="1"/>
    <col min="5131" max="5131" width="11.28515625" style="7" bestFit="1" customWidth="1"/>
    <col min="5132" max="5133" width="10.28515625" style="7" bestFit="1" customWidth="1"/>
    <col min="5134" max="5376" width="9.140625" style="7"/>
    <col min="5377" max="5377" width="4.7109375" style="7" customWidth="1"/>
    <col min="5378" max="5379" width="3.7109375" style="7" customWidth="1"/>
    <col min="5380" max="5380" width="39.140625" style="7" customWidth="1"/>
    <col min="5381" max="5381" width="11.28515625" style="7" bestFit="1" customWidth="1"/>
    <col min="5382" max="5382" width="9.140625" style="7"/>
    <col min="5383" max="5383" width="15.140625" style="7" bestFit="1" customWidth="1"/>
    <col min="5384" max="5384" width="17" style="7" bestFit="1" customWidth="1"/>
    <col min="5385" max="5385" width="11.42578125" style="7" customWidth="1"/>
    <col min="5386" max="5386" width="12.28515625" style="7" bestFit="1" customWidth="1"/>
    <col min="5387" max="5387" width="11.28515625" style="7" bestFit="1" customWidth="1"/>
    <col min="5388" max="5389" width="10.28515625" style="7" bestFit="1" customWidth="1"/>
    <col min="5390" max="5632" width="9.140625" style="7"/>
    <col min="5633" max="5633" width="4.7109375" style="7" customWidth="1"/>
    <col min="5634" max="5635" width="3.7109375" style="7" customWidth="1"/>
    <col min="5636" max="5636" width="39.140625" style="7" customWidth="1"/>
    <col min="5637" max="5637" width="11.28515625" style="7" bestFit="1" customWidth="1"/>
    <col min="5638" max="5638" width="9.140625" style="7"/>
    <col min="5639" max="5639" width="15.140625" style="7" bestFit="1" customWidth="1"/>
    <col min="5640" max="5640" width="17" style="7" bestFit="1" customWidth="1"/>
    <col min="5641" max="5641" width="11.42578125" style="7" customWidth="1"/>
    <col min="5642" max="5642" width="12.28515625" style="7" bestFit="1" customWidth="1"/>
    <col min="5643" max="5643" width="11.28515625" style="7" bestFit="1" customWidth="1"/>
    <col min="5644" max="5645" width="10.28515625" style="7" bestFit="1" customWidth="1"/>
    <col min="5646" max="5888" width="9.140625" style="7"/>
    <col min="5889" max="5889" width="4.7109375" style="7" customWidth="1"/>
    <col min="5890" max="5891" width="3.7109375" style="7" customWidth="1"/>
    <col min="5892" max="5892" width="39.140625" style="7" customWidth="1"/>
    <col min="5893" max="5893" width="11.28515625" style="7" bestFit="1" customWidth="1"/>
    <col min="5894" max="5894" width="9.140625" style="7"/>
    <col min="5895" max="5895" width="15.140625" style="7" bestFit="1" customWidth="1"/>
    <col min="5896" max="5896" width="17" style="7" bestFit="1" customWidth="1"/>
    <col min="5897" max="5897" width="11.42578125" style="7" customWidth="1"/>
    <col min="5898" max="5898" width="12.28515625" style="7" bestFit="1" customWidth="1"/>
    <col min="5899" max="5899" width="11.28515625" style="7" bestFit="1" customWidth="1"/>
    <col min="5900" max="5901" width="10.28515625" style="7" bestFit="1" customWidth="1"/>
    <col min="5902" max="6144" width="9.140625" style="7"/>
    <col min="6145" max="6145" width="4.7109375" style="7" customWidth="1"/>
    <col min="6146" max="6147" width="3.7109375" style="7" customWidth="1"/>
    <col min="6148" max="6148" width="39.140625" style="7" customWidth="1"/>
    <col min="6149" max="6149" width="11.28515625" style="7" bestFit="1" customWidth="1"/>
    <col min="6150" max="6150" width="9.140625" style="7"/>
    <col min="6151" max="6151" width="15.140625" style="7" bestFit="1" customWidth="1"/>
    <col min="6152" max="6152" width="17" style="7" bestFit="1" customWidth="1"/>
    <col min="6153" max="6153" width="11.42578125" style="7" customWidth="1"/>
    <col min="6154" max="6154" width="12.28515625" style="7" bestFit="1" customWidth="1"/>
    <col min="6155" max="6155" width="11.28515625" style="7" bestFit="1" customWidth="1"/>
    <col min="6156" max="6157" width="10.28515625" style="7" bestFit="1" customWidth="1"/>
    <col min="6158" max="6400" width="9.140625" style="7"/>
    <col min="6401" max="6401" width="4.7109375" style="7" customWidth="1"/>
    <col min="6402" max="6403" width="3.7109375" style="7" customWidth="1"/>
    <col min="6404" max="6404" width="39.140625" style="7" customWidth="1"/>
    <col min="6405" max="6405" width="11.28515625" style="7" bestFit="1" customWidth="1"/>
    <col min="6406" max="6406" width="9.140625" style="7"/>
    <col min="6407" max="6407" width="15.140625" style="7" bestFit="1" customWidth="1"/>
    <col min="6408" max="6408" width="17" style="7" bestFit="1" customWidth="1"/>
    <col min="6409" max="6409" width="11.42578125" style="7" customWidth="1"/>
    <col min="6410" max="6410" width="12.28515625" style="7" bestFit="1" customWidth="1"/>
    <col min="6411" max="6411" width="11.28515625" style="7" bestFit="1" customWidth="1"/>
    <col min="6412" max="6413" width="10.28515625" style="7" bestFit="1" customWidth="1"/>
    <col min="6414" max="6656" width="9.140625" style="7"/>
    <col min="6657" max="6657" width="4.7109375" style="7" customWidth="1"/>
    <col min="6658" max="6659" width="3.7109375" style="7" customWidth="1"/>
    <col min="6660" max="6660" width="39.140625" style="7" customWidth="1"/>
    <col min="6661" max="6661" width="11.28515625" style="7" bestFit="1" customWidth="1"/>
    <col min="6662" max="6662" width="9.140625" style="7"/>
    <col min="6663" max="6663" width="15.140625" style="7" bestFit="1" customWidth="1"/>
    <col min="6664" max="6664" width="17" style="7" bestFit="1" customWidth="1"/>
    <col min="6665" max="6665" width="11.42578125" style="7" customWidth="1"/>
    <col min="6666" max="6666" width="12.28515625" style="7" bestFit="1" customWidth="1"/>
    <col min="6667" max="6667" width="11.28515625" style="7" bestFit="1" customWidth="1"/>
    <col min="6668" max="6669" width="10.28515625" style="7" bestFit="1" customWidth="1"/>
    <col min="6670" max="6912" width="9.140625" style="7"/>
    <col min="6913" max="6913" width="4.7109375" style="7" customWidth="1"/>
    <col min="6914" max="6915" width="3.7109375" style="7" customWidth="1"/>
    <col min="6916" max="6916" width="39.140625" style="7" customWidth="1"/>
    <col min="6917" max="6917" width="11.28515625" style="7" bestFit="1" customWidth="1"/>
    <col min="6918" max="6918" width="9.140625" style="7"/>
    <col min="6919" max="6919" width="15.140625" style="7" bestFit="1" customWidth="1"/>
    <col min="6920" max="6920" width="17" style="7" bestFit="1" customWidth="1"/>
    <col min="6921" max="6921" width="11.42578125" style="7" customWidth="1"/>
    <col min="6922" max="6922" width="12.28515625" style="7" bestFit="1" customWidth="1"/>
    <col min="6923" max="6923" width="11.28515625" style="7" bestFit="1" customWidth="1"/>
    <col min="6924" max="6925" width="10.28515625" style="7" bestFit="1" customWidth="1"/>
    <col min="6926" max="7168" width="9.140625" style="7"/>
    <col min="7169" max="7169" width="4.7109375" style="7" customWidth="1"/>
    <col min="7170" max="7171" width="3.7109375" style="7" customWidth="1"/>
    <col min="7172" max="7172" width="39.140625" style="7" customWidth="1"/>
    <col min="7173" max="7173" width="11.28515625" style="7" bestFit="1" customWidth="1"/>
    <col min="7174" max="7174" width="9.140625" style="7"/>
    <col min="7175" max="7175" width="15.140625" style="7" bestFit="1" customWidth="1"/>
    <col min="7176" max="7176" width="17" style="7" bestFit="1" customWidth="1"/>
    <col min="7177" max="7177" width="11.42578125" style="7" customWidth="1"/>
    <col min="7178" max="7178" width="12.28515625" style="7" bestFit="1" customWidth="1"/>
    <col min="7179" max="7179" width="11.28515625" style="7" bestFit="1" customWidth="1"/>
    <col min="7180" max="7181" width="10.28515625" style="7" bestFit="1" customWidth="1"/>
    <col min="7182" max="7424" width="9.140625" style="7"/>
    <col min="7425" max="7425" width="4.7109375" style="7" customWidth="1"/>
    <col min="7426" max="7427" width="3.7109375" style="7" customWidth="1"/>
    <col min="7428" max="7428" width="39.140625" style="7" customWidth="1"/>
    <col min="7429" max="7429" width="11.28515625" style="7" bestFit="1" customWidth="1"/>
    <col min="7430" max="7430" width="9.140625" style="7"/>
    <col min="7431" max="7431" width="15.140625" style="7" bestFit="1" customWidth="1"/>
    <col min="7432" max="7432" width="17" style="7" bestFit="1" customWidth="1"/>
    <col min="7433" max="7433" width="11.42578125" style="7" customWidth="1"/>
    <col min="7434" max="7434" width="12.28515625" style="7" bestFit="1" customWidth="1"/>
    <col min="7435" max="7435" width="11.28515625" style="7" bestFit="1" customWidth="1"/>
    <col min="7436" max="7437" width="10.28515625" style="7" bestFit="1" customWidth="1"/>
    <col min="7438" max="7680" width="9.140625" style="7"/>
    <col min="7681" max="7681" width="4.7109375" style="7" customWidth="1"/>
    <col min="7682" max="7683" width="3.7109375" style="7" customWidth="1"/>
    <col min="7684" max="7684" width="39.140625" style="7" customWidth="1"/>
    <col min="7685" max="7685" width="11.28515625" style="7" bestFit="1" customWidth="1"/>
    <col min="7686" max="7686" width="9.140625" style="7"/>
    <col min="7687" max="7687" width="15.140625" style="7" bestFit="1" customWidth="1"/>
    <col min="7688" max="7688" width="17" style="7" bestFit="1" customWidth="1"/>
    <col min="7689" max="7689" width="11.42578125" style="7" customWidth="1"/>
    <col min="7690" max="7690" width="12.28515625" style="7" bestFit="1" customWidth="1"/>
    <col min="7691" max="7691" width="11.28515625" style="7" bestFit="1" customWidth="1"/>
    <col min="7692" max="7693" width="10.28515625" style="7" bestFit="1" customWidth="1"/>
    <col min="7694" max="7936" width="9.140625" style="7"/>
    <col min="7937" max="7937" width="4.7109375" style="7" customWidth="1"/>
    <col min="7938" max="7939" width="3.7109375" style="7" customWidth="1"/>
    <col min="7940" max="7940" width="39.140625" style="7" customWidth="1"/>
    <col min="7941" max="7941" width="11.28515625" style="7" bestFit="1" customWidth="1"/>
    <col min="7942" max="7942" width="9.140625" style="7"/>
    <col min="7943" max="7943" width="15.140625" style="7" bestFit="1" customWidth="1"/>
    <col min="7944" max="7944" width="17" style="7" bestFit="1" customWidth="1"/>
    <col min="7945" max="7945" width="11.42578125" style="7" customWidth="1"/>
    <col min="7946" max="7946" width="12.28515625" style="7" bestFit="1" customWidth="1"/>
    <col min="7947" max="7947" width="11.28515625" style="7" bestFit="1" customWidth="1"/>
    <col min="7948" max="7949" width="10.28515625" style="7" bestFit="1" customWidth="1"/>
    <col min="7950" max="8192" width="9.140625" style="7"/>
    <col min="8193" max="8193" width="4.7109375" style="7" customWidth="1"/>
    <col min="8194" max="8195" width="3.7109375" style="7" customWidth="1"/>
    <col min="8196" max="8196" width="39.140625" style="7" customWidth="1"/>
    <col min="8197" max="8197" width="11.28515625" style="7" bestFit="1" customWidth="1"/>
    <col min="8198" max="8198" width="9.140625" style="7"/>
    <col min="8199" max="8199" width="15.140625" style="7" bestFit="1" customWidth="1"/>
    <col min="8200" max="8200" width="17" style="7" bestFit="1" customWidth="1"/>
    <col min="8201" max="8201" width="11.42578125" style="7" customWidth="1"/>
    <col min="8202" max="8202" width="12.28515625" style="7" bestFit="1" customWidth="1"/>
    <col min="8203" max="8203" width="11.28515625" style="7" bestFit="1" customWidth="1"/>
    <col min="8204" max="8205" width="10.28515625" style="7" bestFit="1" customWidth="1"/>
    <col min="8206" max="8448" width="9.140625" style="7"/>
    <col min="8449" max="8449" width="4.7109375" style="7" customWidth="1"/>
    <col min="8450" max="8451" width="3.7109375" style="7" customWidth="1"/>
    <col min="8452" max="8452" width="39.140625" style="7" customWidth="1"/>
    <col min="8453" max="8453" width="11.28515625" style="7" bestFit="1" customWidth="1"/>
    <col min="8454" max="8454" width="9.140625" style="7"/>
    <col min="8455" max="8455" width="15.140625" style="7" bestFit="1" customWidth="1"/>
    <col min="8456" max="8456" width="17" style="7" bestFit="1" customWidth="1"/>
    <col min="8457" max="8457" width="11.42578125" style="7" customWidth="1"/>
    <col min="8458" max="8458" width="12.28515625" style="7" bestFit="1" customWidth="1"/>
    <col min="8459" max="8459" width="11.28515625" style="7" bestFit="1" customWidth="1"/>
    <col min="8460" max="8461" width="10.28515625" style="7" bestFit="1" customWidth="1"/>
    <col min="8462" max="8704" width="9.140625" style="7"/>
    <col min="8705" max="8705" width="4.7109375" style="7" customWidth="1"/>
    <col min="8706" max="8707" width="3.7109375" style="7" customWidth="1"/>
    <col min="8708" max="8708" width="39.140625" style="7" customWidth="1"/>
    <col min="8709" max="8709" width="11.28515625" style="7" bestFit="1" customWidth="1"/>
    <col min="8710" max="8710" width="9.140625" style="7"/>
    <col min="8711" max="8711" width="15.140625" style="7" bestFit="1" customWidth="1"/>
    <col min="8712" max="8712" width="17" style="7" bestFit="1" customWidth="1"/>
    <col min="8713" max="8713" width="11.42578125" style="7" customWidth="1"/>
    <col min="8714" max="8714" width="12.28515625" style="7" bestFit="1" customWidth="1"/>
    <col min="8715" max="8715" width="11.28515625" style="7" bestFit="1" customWidth="1"/>
    <col min="8716" max="8717" width="10.28515625" style="7" bestFit="1" customWidth="1"/>
    <col min="8718" max="8960" width="9.140625" style="7"/>
    <col min="8961" max="8961" width="4.7109375" style="7" customWidth="1"/>
    <col min="8962" max="8963" width="3.7109375" style="7" customWidth="1"/>
    <col min="8964" max="8964" width="39.140625" style="7" customWidth="1"/>
    <col min="8965" max="8965" width="11.28515625" style="7" bestFit="1" customWidth="1"/>
    <col min="8966" max="8966" width="9.140625" style="7"/>
    <col min="8967" max="8967" width="15.140625" style="7" bestFit="1" customWidth="1"/>
    <col min="8968" max="8968" width="17" style="7" bestFit="1" customWidth="1"/>
    <col min="8969" max="8969" width="11.42578125" style="7" customWidth="1"/>
    <col min="8970" max="8970" width="12.28515625" style="7" bestFit="1" customWidth="1"/>
    <col min="8971" max="8971" width="11.28515625" style="7" bestFit="1" customWidth="1"/>
    <col min="8972" max="8973" width="10.28515625" style="7" bestFit="1" customWidth="1"/>
    <col min="8974" max="9216" width="9.140625" style="7"/>
    <col min="9217" max="9217" width="4.7109375" style="7" customWidth="1"/>
    <col min="9218" max="9219" width="3.7109375" style="7" customWidth="1"/>
    <col min="9220" max="9220" width="39.140625" style="7" customWidth="1"/>
    <col min="9221" max="9221" width="11.28515625" style="7" bestFit="1" customWidth="1"/>
    <col min="9222" max="9222" width="9.140625" style="7"/>
    <col min="9223" max="9223" width="15.140625" style="7" bestFit="1" customWidth="1"/>
    <col min="9224" max="9224" width="17" style="7" bestFit="1" customWidth="1"/>
    <col min="9225" max="9225" width="11.42578125" style="7" customWidth="1"/>
    <col min="9226" max="9226" width="12.28515625" style="7" bestFit="1" customWidth="1"/>
    <col min="9227" max="9227" width="11.28515625" style="7" bestFit="1" customWidth="1"/>
    <col min="9228" max="9229" width="10.28515625" style="7" bestFit="1" customWidth="1"/>
    <col min="9230" max="9472" width="9.140625" style="7"/>
    <col min="9473" max="9473" width="4.7109375" style="7" customWidth="1"/>
    <col min="9474" max="9475" width="3.7109375" style="7" customWidth="1"/>
    <col min="9476" max="9476" width="39.140625" style="7" customWidth="1"/>
    <col min="9477" max="9477" width="11.28515625" style="7" bestFit="1" customWidth="1"/>
    <col min="9478" max="9478" width="9.140625" style="7"/>
    <col min="9479" max="9479" width="15.140625" style="7" bestFit="1" customWidth="1"/>
    <col min="9480" max="9480" width="17" style="7" bestFit="1" customWidth="1"/>
    <col min="9481" max="9481" width="11.42578125" style="7" customWidth="1"/>
    <col min="9482" max="9482" width="12.28515625" style="7" bestFit="1" customWidth="1"/>
    <col min="9483" max="9483" width="11.28515625" style="7" bestFit="1" customWidth="1"/>
    <col min="9484" max="9485" width="10.28515625" style="7" bestFit="1" customWidth="1"/>
    <col min="9486" max="9728" width="9.140625" style="7"/>
    <col min="9729" max="9729" width="4.7109375" style="7" customWidth="1"/>
    <col min="9730" max="9731" width="3.7109375" style="7" customWidth="1"/>
    <col min="9732" max="9732" width="39.140625" style="7" customWidth="1"/>
    <col min="9733" max="9733" width="11.28515625" style="7" bestFit="1" customWidth="1"/>
    <col min="9734" max="9734" width="9.140625" style="7"/>
    <col min="9735" max="9735" width="15.140625" style="7" bestFit="1" customWidth="1"/>
    <col min="9736" max="9736" width="17" style="7" bestFit="1" customWidth="1"/>
    <col min="9737" max="9737" width="11.42578125" style="7" customWidth="1"/>
    <col min="9738" max="9738" width="12.28515625" style="7" bestFit="1" customWidth="1"/>
    <col min="9739" max="9739" width="11.28515625" style="7" bestFit="1" customWidth="1"/>
    <col min="9740" max="9741" width="10.28515625" style="7" bestFit="1" customWidth="1"/>
    <col min="9742" max="9984" width="9.140625" style="7"/>
    <col min="9985" max="9985" width="4.7109375" style="7" customWidth="1"/>
    <col min="9986" max="9987" width="3.7109375" style="7" customWidth="1"/>
    <col min="9988" max="9988" width="39.140625" style="7" customWidth="1"/>
    <col min="9989" max="9989" width="11.28515625" style="7" bestFit="1" customWidth="1"/>
    <col min="9990" max="9990" width="9.140625" style="7"/>
    <col min="9991" max="9991" width="15.140625" style="7" bestFit="1" customWidth="1"/>
    <col min="9992" max="9992" width="17" style="7" bestFit="1" customWidth="1"/>
    <col min="9993" max="9993" width="11.42578125" style="7" customWidth="1"/>
    <col min="9994" max="9994" width="12.28515625" style="7" bestFit="1" customWidth="1"/>
    <col min="9995" max="9995" width="11.28515625" style="7" bestFit="1" customWidth="1"/>
    <col min="9996" max="9997" width="10.28515625" style="7" bestFit="1" customWidth="1"/>
    <col min="9998" max="10240" width="9.140625" style="7"/>
    <col min="10241" max="10241" width="4.7109375" style="7" customWidth="1"/>
    <col min="10242" max="10243" width="3.7109375" style="7" customWidth="1"/>
    <col min="10244" max="10244" width="39.140625" style="7" customWidth="1"/>
    <col min="10245" max="10245" width="11.28515625" style="7" bestFit="1" customWidth="1"/>
    <col min="10246" max="10246" width="9.140625" style="7"/>
    <col min="10247" max="10247" width="15.140625" style="7" bestFit="1" customWidth="1"/>
    <col min="10248" max="10248" width="17" style="7" bestFit="1" customWidth="1"/>
    <col min="10249" max="10249" width="11.42578125" style="7" customWidth="1"/>
    <col min="10250" max="10250" width="12.28515625" style="7" bestFit="1" customWidth="1"/>
    <col min="10251" max="10251" width="11.28515625" style="7" bestFit="1" customWidth="1"/>
    <col min="10252" max="10253" width="10.28515625" style="7" bestFit="1" customWidth="1"/>
    <col min="10254" max="10496" width="9.140625" style="7"/>
    <col min="10497" max="10497" width="4.7109375" style="7" customWidth="1"/>
    <col min="10498" max="10499" width="3.7109375" style="7" customWidth="1"/>
    <col min="10500" max="10500" width="39.140625" style="7" customWidth="1"/>
    <col min="10501" max="10501" width="11.28515625" style="7" bestFit="1" customWidth="1"/>
    <col min="10502" max="10502" width="9.140625" style="7"/>
    <col min="10503" max="10503" width="15.140625" style="7" bestFit="1" customWidth="1"/>
    <col min="10504" max="10504" width="17" style="7" bestFit="1" customWidth="1"/>
    <col min="10505" max="10505" width="11.42578125" style="7" customWidth="1"/>
    <col min="10506" max="10506" width="12.28515625" style="7" bestFit="1" customWidth="1"/>
    <col min="10507" max="10507" width="11.28515625" style="7" bestFit="1" customWidth="1"/>
    <col min="10508" max="10509" width="10.28515625" style="7" bestFit="1" customWidth="1"/>
    <col min="10510" max="10752" width="9.140625" style="7"/>
    <col min="10753" max="10753" width="4.7109375" style="7" customWidth="1"/>
    <col min="10754" max="10755" width="3.7109375" style="7" customWidth="1"/>
    <col min="10756" max="10756" width="39.140625" style="7" customWidth="1"/>
    <col min="10757" max="10757" width="11.28515625" style="7" bestFit="1" customWidth="1"/>
    <col min="10758" max="10758" width="9.140625" style="7"/>
    <col min="10759" max="10759" width="15.140625" style="7" bestFit="1" customWidth="1"/>
    <col min="10760" max="10760" width="17" style="7" bestFit="1" customWidth="1"/>
    <col min="10761" max="10761" width="11.42578125" style="7" customWidth="1"/>
    <col min="10762" max="10762" width="12.28515625" style="7" bestFit="1" customWidth="1"/>
    <col min="10763" max="10763" width="11.28515625" style="7" bestFit="1" customWidth="1"/>
    <col min="10764" max="10765" width="10.28515625" style="7" bestFit="1" customWidth="1"/>
    <col min="10766" max="11008" width="9.140625" style="7"/>
    <col min="11009" max="11009" width="4.7109375" style="7" customWidth="1"/>
    <col min="11010" max="11011" width="3.7109375" style="7" customWidth="1"/>
    <col min="11012" max="11012" width="39.140625" style="7" customWidth="1"/>
    <col min="11013" max="11013" width="11.28515625" style="7" bestFit="1" customWidth="1"/>
    <col min="11014" max="11014" width="9.140625" style="7"/>
    <col min="11015" max="11015" width="15.140625" style="7" bestFit="1" customWidth="1"/>
    <col min="11016" max="11016" width="17" style="7" bestFit="1" customWidth="1"/>
    <col min="11017" max="11017" width="11.42578125" style="7" customWidth="1"/>
    <col min="11018" max="11018" width="12.28515625" style="7" bestFit="1" customWidth="1"/>
    <col min="11019" max="11019" width="11.28515625" style="7" bestFit="1" customWidth="1"/>
    <col min="11020" max="11021" width="10.28515625" style="7" bestFit="1" customWidth="1"/>
    <col min="11022" max="11264" width="9.140625" style="7"/>
    <col min="11265" max="11265" width="4.7109375" style="7" customWidth="1"/>
    <col min="11266" max="11267" width="3.7109375" style="7" customWidth="1"/>
    <col min="11268" max="11268" width="39.140625" style="7" customWidth="1"/>
    <col min="11269" max="11269" width="11.28515625" style="7" bestFit="1" customWidth="1"/>
    <col min="11270" max="11270" width="9.140625" style="7"/>
    <col min="11271" max="11271" width="15.140625" style="7" bestFit="1" customWidth="1"/>
    <col min="11272" max="11272" width="17" style="7" bestFit="1" customWidth="1"/>
    <col min="11273" max="11273" width="11.42578125" style="7" customWidth="1"/>
    <col min="11274" max="11274" width="12.28515625" style="7" bestFit="1" customWidth="1"/>
    <col min="11275" max="11275" width="11.28515625" style="7" bestFit="1" customWidth="1"/>
    <col min="11276" max="11277" width="10.28515625" style="7" bestFit="1" customWidth="1"/>
    <col min="11278" max="11520" width="9.140625" style="7"/>
    <col min="11521" max="11521" width="4.7109375" style="7" customWidth="1"/>
    <col min="11522" max="11523" width="3.7109375" style="7" customWidth="1"/>
    <col min="11524" max="11524" width="39.140625" style="7" customWidth="1"/>
    <col min="11525" max="11525" width="11.28515625" style="7" bestFit="1" customWidth="1"/>
    <col min="11526" max="11526" width="9.140625" style="7"/>
    <col min="11527" max="11527" width="15.140625" style="7" bestFit="1" customWidth="1"/>
    <col min="11528" max="11528" width="17" style="7" bestFit="1" customWidth="1"/>
    <col min="11529" max="11529" width="11.42578125" style="7" customWidth="1"/>
    <col min="11530" max="11530" width="12.28515625" style="7" bestFit="1" customWidth="1"/>
    <col min="11531" max="11531" width="11.28515625" style="7" bestFit="1" customWidth="1"/>
    <col min="11532" max="11533" width="10.28515625" style="7" bestFit="1" customWidth="1"/>
    <col min="11534" max="11776" width="9.140625" style="7"/>
    <col min="11777" max="11777" width="4.7109375" style="7" customWidth="1"/>
    <col min="11778" max="11779" width="3.7109375" style="7" customWidth="1"/>
    <col min="11780" max="11780" width="39.140625" style="7" customWidth="1"/>
    <col min="11781" max="11781" width="11.28515625" style="7" bestFit="1" customWidth="1"/>
    <col min="11782" max="11782" width="9.140625" style="7"/>
    <col min="11783" max="11783" width="15.140625" style="7" bestFit="1" customWidth="1"/>
    <col min="11784" max="11784" width="17" style="7" bestFit="1" customWidth="1"/>
    <col min="11785" max="11785" width="11.42578125" style="7" customWidth="1"/>
    <col min="11786" max="11786" width="12.28515625" style="7" bestFit="1" customWidth="1"/>
    <col min="11787" max="11787" width="11.28515625" style="7" bestFit="1" customWidth="1"/>
    <col min="11788" max="11789" width="10.28515625" style="7" bestFit="1" customWidth="1"/>
    <col min="11790" max="12032" width="9.140625" style="7"/>
    <col min="12033" max="12033" width="4.7109375" style="7" customWidth="1"/>
    <col min="12034" max="12035" width="3.7109375" style="7" customWidth="1"/>
    <col min="12036" max="12036" width="39.140625" style="7" customWidth="1"/>
    <col min="12037" max="12037" width="11.28515625" style="7" bestFit="1" customWidth="1"/>
    <col min="12038" max="12038" width="9.140625" style="7"/>
    <col min="12039" max="12039" width="15.140625" style="7" bestFit="1" customWidth="1"/>
    <col min="12040" max="12040" width="17" style="7" bestFit="1" customWidth="1"/>
    <col min="12041" max="12041" width="11.42578125" style="7" customWidth="1"/>
    <col min="12042" max="12042" width="12.28515625" style="7" bestFit="1" customWidth="1"/>
    <col min="12043" max="12043" width="11.28515625" style="7" bestFit="1" customWidth="1"/>
    <col min="12044" max="12045" width="10.28515625" style="7" bestFit="1" customWidth="1"/>
    <col min="12046" max="12288" width="9.140625" style="7"/>
    <col min="12289" max="12289" width="4.7109375" style="7" customWidth="1"/>
    <col min="12290" max="12291" width="3.7109375" style="7" customWidth="1"/>
    <col min="12292" max="12292" width="39.140625" style="7" customWidth="1"/>
    <col min="12293" max="12293" width="11.28515625" style="7" bestFit="1" customWidth="1"/>
    <col min="12294" max="12294" width="9.140625" style="7"/>
    <col min="12295" max="12295" width="15.140625" style="7" bestFit="1" customWidth="1"/>
    <col min="12296" max="12296" width="17" style="7" bestFit="1" customWidth="1"/>
    <col min="12297" max="12297" width="11.42578125" style="7" customWidth="1"/>
    <col min="12298" max="12298" width="12.28515625" style="7" bestFit="1" customWidth="1"/>
    <col min="12299" max="12299" width="11.28515625" style="7" bestFit="1" customWidth="1"/>
    <col min="12300" max="12301" width="10.28515625" style="7" bestFit="1" customWidth="1"/>
    <col min="12302" max="12544" width="9.140625" style="7"/>
    <col min="12545" max="12545" width="4.7109375" style="7" customWidth="1"/>
    <col min="12546" max="12547" width="3.7109375" style="7" customWidth="1"/>
    <col min="12548" max="12548" width="39.140625" style="7" customWidth="1"/>
    <col min="12549" max="12549" width="11.28515625" style="7" bestFit="1" customWidth="1"/>
    <col min="12550" max="12550" width="9.140625" style="7"/>
    <col min="12551" max="12551" width="15.140625" style="7" bestFit="1" customWidth="1"/>
    <col min="12552" max="12552" width="17" style="7" bestFit="1" customWidth="1"/>
    <col min="12553" max="12553" width="11.42578125" style="7" customWidth="1"/>
    <col min="12554" max="12554" width="12.28515625" style="7" bestFit="1" customWidth="1"/>
    <col min="12555" max="12555" width="11.28515625" style="7" bestFit="1" customWidth="1"/>
    <col min="12556" max="12557" width="10.28515625" style="7" bestFit="1" customWidth="1"/>
    <col min="12558" max="12800" width="9.140625" style="7"/>
    <col min="12801" max="12801" width="4.7109375" style="7" customWidth="1"/>
    <col min="12802" max="12803" width="3.7109375" style="7" customWidth="1"/>
    <col min="12804" max="12804" width="39.140625" style="7" customWidth="1"/>
    <col min="12805" max="12805" width="11.28515625" style="7" bestFit="1" customWidth="1"/>
    <col min="12806" max="12806" width="9.140625" style="7"/>
    <col min="12807" max="12807" width="15.140625" style="7" bestFit="1" customWidth="1"/>
    <col min="12808" max="12808" width="17" style="7" bestFit="1" customWidth="1"/>
    <col min="12809" max="12809" width="11.42578125" style="7" customWidth="1"/>
    <col min="12810" max="12810" width="12.28515625" style="7" bestFit="1" customWidth="1"/>
    <col min="12811" max="12811" width="11.28515625" style="7" bestFit="1" customWidth="1"/>
    <col min="12812" max="12813" width="10.28515625" style="7" bestFit="1" customWidth="1"/>
    <col min="12814" max="13056" width="9.140625" style="7"/>
    <col min="13057" max="13057" width="4.7109375" style="7" customWidth="1"/>
    <col min="13058" max="13059" width="3.7109375" style="7" customWidth="1"/>
    <col min="13060" max="13060" width="39.140625" style="7" customWidth="1"/>
    <col min="13061" max="13061" width="11.28515625" style="7" bestFit="1" customWidth="1"/>
    <col min="13062" max="13062" width="9.140625" style="7"/>
    <col min="13063" max="13063" width="15.140625" style="7" bestFit="1" customWidth="1"/>
    <col min="13064" max="13064" width="17" style="7" bestFit="1" customWidth="1"/>
    <col min="13065" max="13065" width="11.42578125" style="7" customWidth="1"/>
    <col min="13066" max="13066" width="12.28515625" style="7" bestFit="1" customWidth="1"/>
    <col min="13067" max="13067" width="11.28515625" style="7" bestFit="1" customWidth="1"/>
    <col min="13068" max="13069" width="10.28515625" style="7" bestFit="1" customWidth="1"/>
    <col min="13070" max="13312" width="9.140625" style="7"/>
    <col min="13313" max="13313" width="4.7109375" style="7" customWidth="1"/>
    <col min="13314" max="13315" width="3.7109375" style="7" customWidth="1"/>
    <col min="13316" max="13316" width="39.140625" style="7" customWidth="1"/>
    <col min="13317" max="13317" width="11.28515625" style="7" bestFit="1" customWidth="1"/>
    <col min="13318" max="13318" width="9.140625" style="7"/>
    <col min="13319" max="13319" width="15.140625" style="7" bestFit="1" customWidth="1"/>
    <col min="13320" max="13320" width="17" style="7" bestFit="1" customWidth="1"/>
    <col min="13321" max="13321" width="11.42578125" style="7" customWidth="1"/>
    <col min="13322" max="13322" width="12.28515625" style="7" bestFit="1" customWidth="1"/>
    <col min="13323" max="13323" width="11.28515625" style="7" bestFit="1" customWidth="1"/>
    <col min="13324" max="13325" width="10.28515625" style="7" bestFit="1" customWidth="1"/>
    <col min="13326" max="13568" width="9.140625" style="7"/>
    <col min="13569" max="13569" width="4.7109375" style="7" customWidth="1"/>
    <col min="13570" max="13571" width="3.7109375" style="7" customWidth="1"/>
    <col min="13572" max="13572" width="39.140625" style="7" customWidth="1"/>
    <col min="13573" max="13573" width="11.28515625" style="7" bestFit="1" customWidth="1"/>
    <col min="13574" max="13574" width="9.140625" style="7"/>
    <col min="13575" max="13575" width="15.140625" style="7" bestFit="1" customWidth="1"/>
    <col min="13576" max="13576" width="17" style="7" bestFit="1" customWidth="1"/>
    <col min="13577" max="13577" width="11.42578125" style="7" customWidth="1"/>
    <col min="13578" max="13578" width="12.28515625" style="7" bestFit="1" customWidth="1"/>
    <col min="13579" max="13579" width="11.28515625" style="7" bestFit="1" customWidth="1"/>
    <col min="13580" max="13581" width="10.28515625" style="7" bestFit="1" customWidth="1"/>
    <col min="13582" max="13824" width="9.140625" style="7"/>
    <col min="13825" max="13825" width="4.7109375" style="7" customWidth="1"/>
    <col min="13826" max="13827" width="3.7109375" style="7" customWidth="1"/>
    <col min="13828" max="13828" width="39.140625" style="7" customWidth="1"/>
    <col min="13829" max="13829" width="11.28515625" style="7" bestFit="1" customWidth="1"/>
    <col min="13830" max="13830" width="9.140625" style="7"/>
    <col min="13831" max="13831" width="15.140625" style="7" bestFit="1" customWidth="1"/>
    <col min="13832" max="13832" width="17" style="7" bestFit="1" customWidth="1"/>
    <col min="13833" max="13833" width="11.42578125" style="7" customWidth="1"/>
    <col min="13834" max="13834" width="12.28515625" style="7" bestFit="1" customWidth="1"/>
    <col min="13835" max="13835" width="11.28515625" style="7" bestFit="1" customWidth="1"/>
    <col min="13836" max="13837" width="10.28515625" style="7" bestFit="1" customWidth="1"/>
    <col min="13838" max="14080" width="9.140625" style="7"/>
    <col min="14081" max="14081" width="4.7109375" style="7" customWidth="1"/>
    <col min="14082" max="14083" width="3.7109375" style="7" customWidth="1"/>
    <col min="14084" max="14084" width="39.140625" style="7" customWidth="1"/>
    <col min="14085" max="14085" width="11.28515625" style="7" bestFit="1" customWidth="1"/>
    <col min="14086" max="14086" width="9.140625" style="7"/>
    <col min="14087" max="14087" width="15.140625" style="7" bestFit="1" customWidth="1"/>
    <col min="14088" max="14088" width="17" style="7" bestFit="1" customWidth="1"/>
    <col min="14089" max="14089" width="11.42578125" style="7" customWidth="1"/>
    <col min="14090" max="14090" width="12.28515625" style="7" bestFit="1" customWidth="1"/>
    <col min="14091" max="14091" width="11.28515625" style="7" bestFit="1" customWidth="1"/>
    <col min="14092" max="14093" width="10.28515625" style="7" bestFit="1" customWidth="1"/>
    <col min="14094" max="14336" width="9.140625" style="7"/>
    <col min="14337" max="14337" width="4.7109375" style="7" customWidth="1"/>
    <col min="14338" max="14339" width="3.7109375" style="7" customWidth="1"/>
    <col min="14340" max="14340" width="39.140625" style="7" customWidth="1"/>
    <col min="14341" max="14341" width="11.28515625" style="7" bestFit="1" customWidth="1"/>
    <col min="14342" max="14342" width="9.140625" style="7"/>
    <col min="14343" max="14343" width="15.140625" style="7" bestFit="1" customWidth="1"/>
    <col min="14344" max="14344" width="17" style="7" bestFit="1" customWidth="1"/>
    <col min="14345" max="14345" width="11.42578125" style="7" customWidth="1"/>
    <col min="14346" max="14346" width="12.28515625" style="7" bestFit="1" customWidth="1"/>
    <col min="14347" max="14347" width="11.28515625" style="7" bestFit="1" customWidth="1"/>
    <col min="14348" max="14349" width="10.28515625" style="7" bestFit="1" customWidth="1"/>
    <col min="14350" max="14592" width="9.140625" style="7"/>
    <col min="14593" max="14593" width="4.7109375" style="7" customWidth="1"/>
    <col min="14594" max="14595" width="3.7109375" style="7" customWidth="1"/>
    <col min="14596" max="14596" width="39.140625" style="7" customWidth="1"/>
    <col min="14597" max="14597" width="11.28515625" style="7" bestFit="1" customWidth="1"/>
    <col min="14598" max="14598" width="9.140625" style="7"/>
    <col min="14599" max="14599" width="15.140625" style="7" bestFit="1" customWidth="1"/>
    <col min="14600" max="14600" width="17" style="7" bestFit="1" customWidth="1"/>
    <col min="14601" max="14601" width="11.42578125" style="7" customWidth="1"/>
    <col min="14602" max="14602" width="12.28515625" style="7" bestFit="1" customWidth="1"/>
    <col min="14603" max="14603" width="11.28515625" style="7" bestFit="1" customWidth="1"/>
    <col min="14604" max="14605" width="10.28515625" style="7" bestFit="1" customWidth="1"/>
    <col min="14606" max="14848" width="9.140625" style="7"/>
    <col min="14849" max="14849" width="4.7109375" style="7" customWidth="1"/>
    <col min="14850" max="14851" width="3.7109375" style="7" customWidth="1"/>
    <col min="14852" max="14852" width="39.140625" style="7" customWidth="1"/>
    <col min="14853" max="14853" width="11.28515625" style="7" bestFit="1" customWidth="1"/>
    <col min="14854" max="14854" width="9.140625" style="7"/>
    <col min="14855" max="14855" width="15.140625" style="7" bestFit="1" customWidth="1"/>
    <col min="14856" max="14856" width="17" style="7" bestFit="1" customWidth="1"/>
    <col min="14857" max="14857" width="11.42578125" style="7" customWidth="1"/>
    <col min="14858" max="14858" width="12.28515625" style="7" bestFit="1" customWidth="1"/>
    <col min="14859" max="14859" width="11.28515625" style="7" bestFit="1" customWidth="1"/>
    <col min="14860" max="14861" width="10.28515625" style="7" bestFit="1" customWidth="1"/>
    <col min="14862" max="15104" width="9.140625" style="7"/>
    <col min="15105" max="15105" width="4.7109375" style="7" customWidth="1"/>
    <col min="15106" max="15107" width="3.7109375" style="7" customWidth="1"/>
    <col min="15108" max="15108" width="39.140625" style="7" customWidth="1"/>
    <col min="15109" max="15109" width="11.28515625" style="7" bestFit="1" customWidth="1"/>
    <col min="15110" max="15110" width="9.140625" style="7"/>
    <col min="15111" max="15111" width="15.140625" style="7" bestFit="1" customWidth="1"/>
    <col min="15112" max="15112" width="17" style="7" bestFit="1" customWidth="1"/>
    <col min="15113" max="15113" width="11.42578125" style="7" customWidth="1"/>
    <col min="15114" max="15114" width="12.28515625" style="7" bestFit="1" customWidth="1"/>
    <col min="15115" max="15115" width="11.28515625" style="7" bestFit="1" customWidth="1"/>
    <col min="15116" max="15117" width="10.28515625" style="7" bestFit="1" customWidth="1"/>
    <col min="15118" max="15360" width="9.140625" style="7"/>
    <col min="15361" max="15361" width="4.7109375" style="7" customWidth="1"/>
    <col min="15362" max="15363" width="3.7109375" style="7" customWidth="1"/>
    <col min="15364" max="15364" width="39.140625" style="7" customWidth="1"/>
    <col min="15365" max="15365" width="11.28515625" style="7" bestFit="1" customWidth="1"/>
    <col min="15366" max="15366" width="9.140625" style="7"/>
    <col min="15367" max="15367" width="15.140625" style="7" bestFit="1" customWidth="1"/>
    <col min="15368" max="15368" width="17" style="7" bestFit="1" customWidth="1"/>
    <col min="15369" max="15369" width="11.42578125" style="7" customWidth="1"/>
    <col min="15370" max="15370" width="12.28515625" style="7" bestFit="1" customWidth="1"/>
    <col min="15371" max="15371" width="11.28515625" style="7" bestFit="1" customWidth="1"/>
    <col min="15372" max="15373" width="10.28515625" style="7" bestFit="1" customWidth="1"/>
    <col min="15374" max="15616" width="9.140625" style="7"/>
    <col min="15617" max="15617" width="4.7109375" style="7" customWidth="1"/>
    <col min="15618" max="15619" width="3.7109375" style="7" customWidth="1"/>
    <col min="15620" max="15620" width="39.140625" style="7" customWidth="1"/>
    <col min="15621" max="15621" width="11.28515625" style="7" bestFit="1" customWidth="1"/>
    <col min="15622" max="15622" width="9.140625" style="7"/>
    <col min="15623" max="15623" width="15.140625" style="7" bestFit="1" customWidth="1"/>
    <col min="15624" max="15624" width="17" style="7" bestFit="1" customWidth="1"/>
    <col min="15625" max="15625" width="11.42578125" style="7" customWidth="1"/>
    <col min="15626" max="15626" width="12.28515625" style="7" bestFit="1" customWidth="1"/>
    <col min="15627" max="15627" width="11.28515625" style="7" bestFit="1" customWidth="1"/>
    <col min="15628" max="15629" width="10.28515625" style="7" bestFit="1" customWidth="1"/>
    <col min="15630" max="15872" width="9.140625" style="7"/>
    <col min="15873" max="15873" width="4.7109375" style="7" customWidth="1"/>
    <col min="15874" max="15875" width="3.7109375" style="7" customWidth="1"/>
    <col min="15876" max="15876" width="39.140625" style="7" customWidth="1"/>
    <col min="15877" max="15877" width="11.28515625" style="7" bestFit="1" customWidth="1"/>
    <col min="15878" max="15878" width="9.140625" style="7"/>
    <col min="15879" max="15879" width="15.140625" style="7" bestFit="1" customWidth="1"/>
    <col min="15880" max="15880" width="17" style="7" bestFit="1" customWidth="1"/>
    <col min="15881" max="15881" width="11.42578125" style="7" customWidth="1"/>
    <col min="15882" max="15882" width="12.28515625" style="7" bestFit="1" customWidth="1"/>
    <col min="15883" max="15883" width="11.28515625" style="7" bestFit="1" customWidth="1"/>
    <col min="15884" max="15885" width="10.28515625" style="7" bestFit="1" customWidth="1"/>
    <col min="15886" max="16128" width="9.140625" style="7"/>
    <col min="16129" max="16129" width="4.7109375" style="7" customWidth="1"/>
    <col min="16130" max="16131" width="3.7109375" style="7" customWidth="1"/>
    <col min="16132" max="16132" width="39.140625" style="7" customWidth="1"/>
    <col min="16133" max="16133" width="11.28515625" style="7" bestFit="1" customWidth="1"/>
    <col min="16134" max="16134" width="9.140625" style="7"/>
    <col min="16135" max="16135" width="15.140625" style="7" bestFit="1" customWidth="1"/>
    <col min="16136" max="16136" width="17" style="7" bestFit="1" customWidth="1"/>
    <col min="16137" max="16137" width="11.42578125" style="7" customWidth="1"/>
    <col min="16138" max="16138" width="12.28515625" style="7" bestFit="1" customWidth="1"/>
    <col min="16139" max="16139" width="11.28515625" style="7" bestFit="1" customWidth="1"/>
    <col min="16140" max="16141" width="10.28515625" style="7" bestFit="1" customWidth="1"/>
    <col min="16142" max="16384" width="9.140625" style="7"/>
  </cols>
  <sheetData>
    <row r="4" spans="1:10" ht="21" thickBot="1" x14ac:dyDescent="0.35">
      <c r="A4" s="1" t="str">
        <f>Recap!A4</f>
        <v>Kuhn Aviation Rifle Hangar</v>
      </c>
      <c r="B4" s="2"/>
      <c r="C4" s="2"/>
      <c r="D4" s="2"/>
      <c r="E4" s="3"/>
      <c r="F4" s="3"/>
      <c r="G4" s="4"/>
      <c r="H4" s="5"/>
      <c r="I4" s="3"/>
    </row>
    <row r="5" spans="1:10" ht="6" customHeight="1" x14ac:dyDescent="0.2">
      <c r="A5" s="8"/>
      <c r="B5" s="8"/>
      <c r="C5" s="8"/>
      <c r="D5" s="8"/>
      <c r="I5" s="10"/>
    </row>
    <row r="6" spans="1:10" x14ac:dyDescent="0.2">
      <c r="A6" s="8"/>
      <c r="B6" s="63"/>
      <c r="C6" s="8"/>
      <c r="D6" s="8"/>
    </row>
    <row r="7" spans="1:10" x14ac:dyDescent="0.2">
      <c r="A7" s="8"/>
      <c r="B7" s="63" t="e">
        <f>Recap!#REF!</f>
        <v>#REF!</v>
      </c>
      <c r="C7" s="8"/>
      <c r="D7" s="8"/>
      <c r="E7" s="11"/>
    </row>
    <row r="8" spans="1:10" ht="6" customHeight="1" x14ac:dyDescent="0.2"/>
    <row r="9" spans="1:10" x14ac:dyDescent="0.2">
      <c r="B9" s="63" t="e">
        <f>Recap!#REF!</f>
        <v>#REF!</v>
      </c>
      <c r="D9" s="8"/>
      <c r="H9" s="12"/>
      <c r="I9" s="13"/>
    </row>
    <row r="10" spans="1:10" s="303" customFormat="1" ht="6" customHeight="1" x14ac:dyDescent="0.2">
      <c r="G10" s="9"/>
      <c r="J10" s="6"/>
    </row>
    <row r="11" spans="1:10" ht="15.75" x14ac:dyDescent="0.25">
      <c r="A11" s="401" t="s">
        <v>287</v>
      </c>
      <c r="B11" s="401"/>
      <c r="C11" s="401"/>
      <c r="D11" s="401"/>
      <c r="E11" s="401"/>
      <c r="F11" s="401"/>
      <c r="G11" s="401"/>
      <c r="H11" s="401"/>
      <c r="I11" s="401"/>
    </row>
    <row r="12" spans="1:10" ht="7.15" customHeight="1" thickBot="1" x14ac:dyDescent="0.25"/>
    <row r="13" spans="1:10" ht="15" x14ac:dyDescent="0.25">
      <c r="A13" s="69" t="s">
        <v>1</v>
      </c>
      <c r="B13" s="70"/>
      <c r="C13" s="394" t="s">
        <v>0</v>
      </c>
      <c r="D13" s="400"/>
      <c r="E13" s="66" t="s">
        <v>2</v>
      </c>
      <c r="F13" s="66" t="s">
        <v>3</v>
      </c>
      <c r="G13" s="65" t="s">
        <v>4</v>
      </c>
      <c r="H13" s="66" t="s">
        <v>5</v>
      </c>
      <c r="I13" s="83" t="s">
        <v>6</v>
      </c>
    </row>
    <row r="14" spans="1:10" ht="13.5" thickBot="1" x14ac:dyDescent="0.25">
      <c r="A14" s="84"/>
      <c r="B14" s="85"/>
      <c r="C14" s="85"/>
      <c r="D14" s="85"/>
      <c r="E14" s="68"/>
      <c r="F14" s="68"/>
      <c r="G14" s="67"/>
      <c r="H14" s="68"/>
      <c r="I14" s="86"/>
    </row>
    <row r="15" spans="1:10" ht="7.15" customHeight="1" x14ac:dyDescent="0.2">
      <c r="A15" s="14"/>
      <c r="B15" s="15"/>
      <c r="C15" s="16"/>
      <c r="D15" s="15"/>
      <c r="E15" s="17"/>
      <c r="F15" s="17"/>
      <c r="G15" s="18"/>
      <c r="H15" s="17"/>
      <c r="I15" s="17"/>
    </row>
    <row r="16" spans="1:10" x14ac:dyDescent="0.2">
      <c r="A16" s="19"/>
      <c r="B16" s="20"/>
      <c r="C16" s="21" t="s">
        <v>30</v>
      </c>
      <c r="D16" s="20"/>
      <c r="E16" s="22"/>
      <c r="F16" s="22"/>
      <c r="G16" s="23"/>
      <c r="H16" s="24" t="s">
        <v>34</v>
      </c>
      <c r="I16" s="25" t="e">
        <f>#REF!+#REF!</f>
        <v>#REF!</v>
      </c>
    </row>
    <row r="17" spans="1:13" ht="6.6" customHeight="1" x14ac:dyDescent="0.2">
      <c r="A17" s="19"/>
      <c r="B17" s="20"/>
      <c r="C17" s="20"/>
      <c r="D17" s="20"/>
      <c r="E17" s="22"/>
      <c r="F17" s="22"/>
      <c r="G17" s="23"/>
      <c r="H17" s="22"/>
      <c r="I17" s="22"/>
    </row>
    <row r="18" spans="1:13" ht="7.15" customHeight="1" x14ac:dyDescent="0.2">
      <c r="A18" s="26"/>
      <c r="B18" s="27"/>
      <c r="C18" s="27"/>
      <c r="D18" s="27"/>
      <c r="E18" s="28"/>
      <c r="F18" s="29"/>
      <c r="G18" s="30"/>
      <c r="H18" s="31"/>
      <c r="I18" s="30"/>
    </row>
    <row r="19" spans="1:13" s="39" customFormat="1" x14ac:dyDescent="0.2">
      <c r="A19" s="32">
        <v>1</v>
      </c>
      <c r="B19" s="33"/>
      <c r="C19" s="33" t="s">
        <v>30</v>
      </c>
      <c r="D19" s="33"/>
      <c r="E19" s="34"/>
      <c r="F19" s="35"/>
      <c r="G19" s="36"/>
      <c r="H19" s="37"/>
      <c r="I19" s="36"/>
      <c r="J19" s="38"/>
    </row>
    <row r="20" spans="1:13" x14ac:dyDescent="0.2">
      <c r="A20" s="91"/>
      <c r="B20" s="92"/>
      <c r="C20" s="92" t="s">
        <v>39</v>
      </c>
      <c r="D20" s="92"/>
      <c r="E20" s="93"/>
      <c r="F20" s="94"/>
      <c r="G20" s="75"/>
      <c r="H20" s="76"/>
      <c r="I20" s="75"/>
    </row>
    <row r="21" spans="1:13" x14ac:dyDescent="0.2">
      <c r="A21" s="26"/>
      <c r="B21" s="27"/>
      <c r="C21" s="27"/>
      <c r="D21" s="41" t="str">
        <f>'GC Labor Schedule'!C16</f>
        <v>Project Exec</v>
      </c>
      <c r="E21" s="28"/>
      <c r="F21" s="29" t="s">
        <v>54</v>
      </c>
      <c r="G21" s="31">
        <f>'GC Labor Schedule'!Y16</f>
        <v>81262.5</v>
      </c>
      <c r="H21" s="31">
        <f t="shared" ref="H21:H27" si="0">E21*G21</f>
        <v>0</v>
      </c>
      <c r="I21" s="30" t="e">
        <f t="shared" ref="I21:I27" si="1">H21/I$16</f>
        <v>#REF!</v>
      </c>
    </row>
    <row r="22" spans="1:13" x14ac:dyDescent="0.2">
      <c r="A22" s="26"/>
      <c r="B22" s="27"/>
      <c r="C22" s="27"/>
      <c r="D22" s="41" t="str">
        <f>'GC Labor Schedule'!C17</f>
        <v>Sr. Project Mgr.</v>
      </c>
      <c r="E22" s="28"/>
      <c r="F22" s="29" t="s">
        <v>54</v>
      </c>
      <c r="G22" s="31">
        <f>'GC Labor Schedule'!Y17</f>
        <v>85852.000000000015</v>
      </c>
      <c r="H22" s="31">
        <f t="shared" si="0"/>
        <v>0</v>
      </c>
      <c r="I22" s="30" t="e">
        <f t="shared" si="1"/>
        <v>#REF!</v>
      </c>
      <c r="K22" s="55"/>
    </row>
    <row r="23" spans="1:13" x14ac:dyDescent="0.2">
      <c r="A23" s="26"/>
      <c r="B23" s="27"/>
      <c r="C23" s="27"/>
      <c r="D23" s="41" t="str">
        <f>'GC Labor Schedule'!C18</f>
        <v xml:space="preserve">Project Manager  </v>
      </c>
      <c r="E23" s="28"/>
      <c r="F23" s="29" t="s">
        <v>54</v>
      </c>
      <c r="G23" s="31">
        <f>'GC Labor Schedule'!Y18</f>
        <v>181666.66666666666</v>
      </c>
      <c r="H23" s="31">
        <f t="shared" si="0"/>
        <v>0</v>
      </c>
      <c r="I23" s="30" t="e">
        <f t="shared" si="1"/>
        <v>#REF!</v>
      </c>
    </row>
    <row r="24" spans="1:13" x14ac:dyDescent="0.2">
      <c r="A24" s="26"/>
      <c r="B24" s="27"/>
      <c r="C24" s="27"/>
      <c r="D24" s="41" t="str">
        <f>'GC Labor Schedule'!C19</f>
        <v>Project Superintendent</v>
      </c>
      <c r="E24" s="28"/>
      <c r="F24" s="29" t="s">
        <v>54</v>
      </c>
      <c r="G24" s="31">
        <f>'GC Labor Schedule'!Y19</f>
        <v>225333.33333333328</v>
      </c>
      <c r="H24" s="31">
        <f t="shared" si="0"/>
        <v>0</v>
      </c>
      <c r="I24" s="30" t="e">
        <f t="shared" si="1"/>
        <v>#REF!</v>
      </c>
    </row>
    <row r="25" spans="1:13" x14ac:dyDescent="0.2">
      <c r="A25" s="26"/>
      <c r="B25" s="27"/>
      <c r="C25" s="27"/>
      <c r="D25" s="41" t="str">
        <f>'GC Labor Schedule'!C20</f>
        <v>Safety Director</v>
      </c>
      <c r="E25" s="28"/>
      <c r="F25" s="29" t="s">
        <v>54</v>
      </c>
      <c r="G25" s="31">
        <f>'GC Labor Schedule'!Y20</f>
        <v>30749.999999999993</v>
      </c>
      <c r="H25" s="31">
        <f t="shared" si="0"/>
        <v>0</v>
      </c>
      <c r="I25" s="30" t="e">
        <f t="shared" si="1"/>
        <v>#REF!</v>
      </c>
    </row>
    <row r="26" spans="1:13" x14ac:dyDescent="0.2">
      <c r="A26" s="26"/>
      <c r="B26" s="27"/>
      <c r="C26" s="27"/>
      <c r="D26" s="41" t="str">
        <f>'GC Labor Schedule'!C21</f>
        <v>Project Assistant</v>
      </c>
      <c r="E26" s="28"/>
      <c r="F26" s="29" t="s">
        <v>54</v>
      </c>
      <c r="G26" s="31">
        <f>'GC Labor Schedule'!Y21</f>
        <v>28437.500000000007</v>
      </c>
      <c r="H26" s="31">
        <f t="shared" si="0"/>
        <v>0</v>
      </c>
      <c r="I26" s="30" t="e">
        <f t="shared" si="1"/>
        <v>#REF!</v>
      </c>
    </row>
    <row r="27" spans="1:13" x14ac:dyDescent="0.2">
      <c r="A27" s="26"/>
      <c r="B27" s="27"/>
      <c r="C27" s="27"/>
      <c r="D27" s="41" t="str">
        <f>'GC Labor Schedule'!C22</f>
        <v>Assist Super/Labor Foreman</v>
      </c>
      <c r="E27" s="28"/>
      <c r="F27" s="29" t="s">
        <v>54</v>
      </c>
      <c r="G27" s="31">
        <f>'GC Labor Schedule'!Y22</f>
        <v>117333.33333333336</v>
      </c>
      <c r="H27" s="31">
        <f t="shared" si="0"/>
        <v>0</v>
      </c>
      <c r="I27" s="30" t="e">
        <f t="shared" si="1"/>
        <v>#REF!</v>
      </c>
    </row>
    <row r="28" spans="1:13" x14ac:dyDescent="0.2">
      <c r="A28" s="26"/>
      <c r="B28" s="27"/>
      <c r="C28" s="27"/>
      <c r="D28" s="27"/>
      <c r="E28" s="28"/>
      <c r="F28" s="29"/>
      <c r="G28" s="30"/>
      <c r="H28" s="31"/>
      <c r="I28" s="30"/>
    </row>
    <row r="29" spans="1:13" x14ac:dyDescent="0.2">
      <c r="A29" s="26"/>
      <c r="B29" s="27"/>
      <c r="C29" s="27" t="s">
        <v>40</v>
      </c>
      <c r="D29" s="27"/>
      <c r="E29" s="28">
        <f>SUM(H20:H28)</f>
        <v>0</v>
      </c>
      <c r="F29" s="29" t="s">
        <v>41</v>
      </c>
      <c r="G29" s="90">
        <v>0.56000000000000005</v>
      </c>
      <c r="H29" s="31">
        <f>E29*G29</f>
        <v>0</v>
      </c>
      <c r="I29" s="30" t="e">
        <f>H29/I$16</f>
        <v>#REF!</v>
      </c>
    </row>
    <row r="30" spans="1:13" x14ac:dyDescent="0.2">
      <c r="A30" s="26"/>
      <c r="B30" s="27"/>
      <c r="C30" s="27"/>
      <c r="D30" s="27"/>
      <c r="E30" s="28"/>
      <c r="F30" s="29"/>
      <c r="G30" s="30"/>
      <c r="H30" s="31"/>
      <c r="I30" s="30"/>
    </row>
    <row r="31" spans="1:13" x14ac:dyDescent="0.2">
      <c r="A31" s="26"/>
      <c r="B31" s="27"/>
      <c r="C31" s="27"/>
      <c r="D31" s="27" t="s">
        <v>57</v>
      </c>
      <c r="E31" s="28"/>
      <c r="F31" s="29" t="s">
        <v>56</v>
      </c>
      <c r="G31" s="30">
        <v>40</v>
      </c>
      <c r="H31" s="31">
        <f t="shared" ref="H31" si="2">E31*G31</f>
        <v>0</v>
      </c>
      <c r="I31" s="30" t="e">
        <f>H31/I$16</f>
        <v>#REF!</v>
      </c>
    </row>
    <row r="32" spans="1:13" x14ac:dyDescent="0.2">
      <c r="A32" s="26"/>
      <c r="B32" s="27"/>
      <c r="C32" s="27"/>
      <c r="D32" s="42"/>
      <c r="E32" s="28"/>
      <c r="F32" s="29"/>
      <c r="G32" s="30"/>
      <c r="H32" s="31">
        <f t="shared" ref="H32" si="3">E32*G32</f>
        <v>0</v>
      </c>
      <c r="I32" s="30" t="e">
        <f>H32/I$16</f>
        <v>#REF!</v>
      </c>
      <c r="K32" s="43"/>
      <c r="L32" s="43"/>
      <c r="M32" s="43"/>
    </row>
    <row r="33" spans="1:11" ht="7.15" customHeight="1" x14ac:dyDescent="0.2">
      <c r="A33" s="26"/>
      <c r="B33" s="27"/>
      <c r="C33" s="27"/>
      <c r="D33" s="27"/>
      <c r="E33" s="28"/>
      <c r="F33" s="29"/>
      <c r="G33" s="30"/>
      <c r="H33" s="31"/>
      <c r="I33" s="30"/>
    </row>
    <row r="34" spans="1:11" x14ac:dyDescent="0.2">
      <c r="A34" s="48"/>
      <c r="B34" s="49"/>
      <c r="C34" s="50" t="s">
        <v>33</v>
      </c>
      <c r="D34" s="50"/>
      <c r="E34" s="51"/>
      <c r="F34" s="52"/>
      <c r="G34" s="53"/>
      <c r="H34" s="54">
        <f>SUM(H20:H33)</f>
        <v>0</v>
      </c>
      <c r="I34" s="53" t="e">
        <f>H34/I16</f>
        <v>#REF!</v>
      </c>
      <c r="K34" s="106" t="e">
        <f>H34/#REF!</f>
        <v>#REF!</v>
      </c>
    </row>
    <row r="35" spans="1:11" x14ac:dyDescent="0.2">
      <c r="A35" s="56"/>
      <c r="B35" s="57"/>
      <c r="C35" s="57"/>
      <c r="D35" s="58"/>
      <c r="E35" s="59"/>
      <c r="F35" s="60"/>
      <c r="G35" s="61"/>
      <c r="H35" s="62"/>
      <c r="I35" s="107" t="e">
        <f>H34/Recap!#REF!</f>
        <v>#REF!</v>
      </c>
    </row>
  </sheetData>
  <mergeCells count="2">
    <mergeCell ref="A11:I11"/>
    <mergeCell ref="C13:D13"/>
  </mergeCells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Recap</vt:lpstr>
      <vt:lpstr>Prem Cost Components</vt:lpstr>
      <vt:lpstr>Sitework</vt:lpstr>
      <vt:lpstr>Garage</vt:lpstr>
      <vt:lpstr>Class A Comps</vt:lpstr>
      <vt:lpstr>Garage - Add 3rd Level</vt:lpstr>
      <vt:lpstr>Select Demo of 1244 19th St</vt:lpstr>
      <vt:lpstr>Select Demo of 1924 N St</vt:lpstr>
      <vt:lpstr>General Conditions</vt:lpstr>
      <vt:lpstr>GC Labor Schedule</vt:lpstr>
      <vt:lpstr>Take-Offs</vt:lpstr>
      <vt:lpstr>List of Allowances</vt:lpstr>
      <vt:lpstr>Proposed Value Engineering</vt:lpstr>
      <vt:lpstr>'Class A Comps'!Print_Area</vt:lpstr>
      <vt:lpstr>Garage!Print_Area</vt:lpstr>
      <vt:lpstr>'Garage - Add 3rd Level'!Print_Area</vt:lpstr>
      <vt:lpstr>'General Conditions'!Print_Area</vt:lpstr>
      <vt:lpstr>'List of Allowances'!Print_Area</vt:lpstr>
      <vt:lpstr>'Proposed Value Engineering'!Print_Area</vt:lpstr>
      <vt:lpstr>Recap!Print_Area</vt:lpstr>
      <vt:lpstr>'Select Demo of 1244 19th St'!Print_Area</vt:lpstr>
      <vt:lpstr>'Select Demo of 1924 N St'!Print_Area</vt:lpstr>
      <vt:lpstr>Sitework!Print_Area</vt:lpstr>
      <vt:lpstr>'Take-Offs'!Print_Area</vt:lpstr>
      <vt:lpstr>'Class A Comps'!Print_Titles</vt:lpstr>
      <vt:lpstr>Garage!Print_Titles</vt:lpstr>
      <vt:lpstr>'Garage - Add 3rd Level'!Print_Titles</vt:lpstr>
      <vt:lpstr>'General Conditions'!Print_Titles</vt:lpstr>
      <vt:lpstr>'List of Allowances'!Print_Titles</vt:lpstr>
      <vt:lpstr>'Prem Cost Components'!Print_Titles</vt:lpstr>
      <vt:lpstr>'Proposed Value Engineering'!Print_Titles</vt:lpstr>
      <vt:lpstr>Recap!Print_Titles</vt:lpstr>
      <vt:lpstr>'Select Demo of 1244 19th St'!Print_Titles</vt:lpstr>
      <vt:lpstr>'Select Demo of 1924 N St'!Print_Titles</vt:lpstr>
      <vt:lpstr>Sitework!Print_Titles</vt:lpstr>
      <vt:lpstr>'Take-Offs'!Print_Titles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krogge</dc:creator>
  <cp:lastModifiedBy>Scott Moffat</cp:lastModifiedBy>
  <cp:lastPrinted>2022-05-16T19:52:36Z</cp:lastPrinted>
  <dcterms:created xsi:type="dcterms:W3CDTF">2011-08-13T18:10:18Z</dcterms:created>
  <dcterms:modified xsi:type="dcterms:W3CDTF">2022-05-17T11:40:45Z</dcterms:modified>
</cp:coreProperties>
</file>